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21" windowWidth="12120" windowHeight="8490" activeTab="0"/>
  </bookViews>
  <sheets>
    <sheet name="YARIŞ" sheetId="1" r:id="rId1"/>
  </sheets>
  <definedNames/>
  <calcPr fullCalcOnLoad="1"/>
</workbook>
</file>

<file path=xl/sharedStrings.xml><?xml version="1.0" encoding="utf-8"?>
<sst xmlns="http://schemas.openxmlformats.org/spreadsheetml/2006/main" count="183" uniqueCount="88">
  <si>
    <t>TCC</t>
  </si>
  <si>
    <t>hh:mm:ss</t>
  </si>
  <si>
    <t>Finiş Saati</t>
  </si>
  <si>
    <t>gün</t>
  </si>
  <si>
    <t>saniye</t>
  </si>
  <si>
    <t>GEÇİCİ SONUÇ</t>
  </si>
  <si>
    <t>SONUÇ</t>
  </si>
  <si>
    <t>PUANI</t>
  </si>
  <si>
    <t>Düz. Süre</t>
  </si>
  <si>
    <t>Sıra</t>
  </si>
  <si>
    <t>Puan</t>
  </si>
  <si>
    <t>Geçen Süre</t>
  </si>
  <si>
    <t>MAT 12</t>
  </si>
  <si>
    <t>YARIŞ KOMİTESİ BAŞKANI</t>
  </si>
  <si>
    <t>Start Time:</t>
  </si>
  <si>
    <t>PROTOTYPE</t>
  </si>
  <si>
    <t>YELKEN</t>
  </si>
  <si>
    <t>TEKNE ADI</t>
  </si>
  <si>
    <t xml:space="preserve">TEKNE TİPİ </t>
  </si>
  <si>
    <t>SORUMLU KİŞİ</t>
  </si>
  <si>
    <t>NO</t>
  </si>
  <si>
    <t>EJDER VAROL</t>
  </si>
  <si>
    <t>FIRST 35</t>
  </si>
  <si>
    <t>FIRST 34.7</t>
  </si>
  <si>
    <t>IRC I (SARI) - [TCC 1,070 ve üzeri ve Mumm 30 (Farr 30)  tipi tekneler]</t>
  </si>
  <si>
    <t>ORIENT EXPRESS VI</t>
  </si>
  <si>
    <t>FARR 55</t>
  </si>
  <si>
    <t>ORION</t>
  </si>
  <si>
    <t>A 40 RC</t>
  </si>
  <si>
    <t>OREL KALOMENİ/GÜNKUT AYVAZOĞLU</t>
  </si>
  <si>
    <t>MATRAK</t>
  </si>
  <si>
    <t>MAT 1010</t>
  </si>
  <si>
    <t>GBR186N</t>
  </si>
  <si>
    <t>DENİZ YILMAZ</t>
  </si>
  <si>
    <t>FB SPOR KULÜBÜ/OĞUZ AYAN</t>
  </si>
  <si>
    <t>KEYİF 60</t>
  </si>
  <si>
    <t>GRAND SOLEIL 45</t>
  </si>
  <si>
    <t>ELİF GÜMRÜK/ERCÜMENT GÜMRÜK</t>
  </si>
  <si>
    <t>FIRST 40</t>
  </si>
  <si>
    <t>VEDAT TEZMAN/ORHAN TÜKER</t>
  </si>
  <si>
    <t>i-Marine  F 35</t>
  </si>
  <si>
    <t>HAKAN YAZICI/SELİM YAZICI</t>
  </si>
  <si>
    <t>IRC IV (TURUNCU) - [TCC 0,979 ve altı]</t>
  </si>
  <si>
    <t>TAYK / MDK- MARMARA KUPASI YAT YARIŞI</t>
  </si>
  <si>
    <t>YARIŞ</t>
  </si>
  <si>
    <t>BÜLENT ATABAY</t>
  </si>
  <si>
    <t>KORZA</t>
  </si>
  <si>
    <t>GÜRHAN TÜKER</t>
  </si>
  <si>
    <t>FIN13131</t>
  </si>
  <si>
    <t>FARRFARA</t>
  </si>
  <si>
    <t>FARR 40</t>
  </si>
  <si>
    <t>FARRFARA EKİBİ/ERHAN UZUN</t>
  </si>
  <si>
    <t>BORUSAN RACING-ÇILGIN SİGMA</t>
  </si>
  <si>
    <t>BÜLENT DEMİRCİOĞLU/BORA GÜMÜŞDAL</t>
  </si>
  <si>
    <t>BOREAS - İZMİR YELKEN AKADEMİSİ</t>
  </si>
  <si>
    <t>KAAN ÖZGÖNENÇ</t>
  </si>
  <si>
    <t>ALVIMEDICA 2</t>
  </si>
  <si>
    <t>CEM BOZKURT/SİNAN SÜMER</t>
  </si>
  <si>
    <t>VEDAT ÇALIK/ONUR TOK</t>
  </si>
  <si>
    <t>GARANTI SAILING-FENERBAHÇE 1</t>
  </si>
  <si>
    <t>ARCORA - 4 KMS RC</t>
  </si>
  <si>
    <t>KIA-ACADIA 3</t>
  </si>
  <si>
    <t>ORHAN ÖZDAŞ</t>
  </si>
  <si>
    <t>KOMET - CHEESE</t>
  </si>
  <si>
    <t>LEVENT ÖZYÜRÜK / LEVENT PEYNİRCİ</t>
  </si>
  <si>
    <t>F 35 EXP.-HEDEF YELKEN-ERGO</t>
  </si>
  <si>
    <t>VEDAT TEZMAN/LEVENT ÖZGEN</t>
  </si>
  <si>
    <t>VOLVO CARS - KEYFİM 3,5</t>
  </si>
  <si>
    <t>PUMA-HUNTER</t>
  </si>
  <si>
    <t>ERGÜN TÜRKER</t>
  </si>
  <si>
    <t>QUATTRO</t>
  </si>
  <si>
    <t>FIRST 30</t>
  </si>
  <si>
    <t>TOLGA TUNÇER</t>
  </si>
  <si>
    <t>GÜNEŞ SİGORTA - FALCON</t>
  </si>
  <si>
    <t>SHAK SHUKA</t>
  </si>
  <si>
    <t>HASAN UTKU ÇETİNER</t>
  </si>
  <si>
    <t>ALFASAIL PETEK</t>
  </si>
  <si>
    <t>CEVAT SATIR/ŞAHİN AKIN</t>
  </si>
  <si>
    <t>AKFEN-LADY ANTIOCHE</t>
  </si>
  <si>
    <t>DUFOUR 30</t>
  </si>
  <si>
    <t>ÖZCAN ÖZVERİM</t>
  </si>
  <si>
    <t>DNC</t>
  </si>
  <si>
    <t>RET</t>
  </si>
  <si>
    <t xml:space="preserve"> </t>
  </si>
  <si>
    <t>15 - 16 HAZİRAN 2013</t>
  </si>
  <si>
    <t xml:space="preserve">IRC II (YEŞİL) - [TCC 1,069 - 1,025 arası]  </t>
  </si>
  <si>
    <t xml:space="preserve">IRC III (LACİVERT) - [TCC 1,024 - 0,980 arası]                                       </t>
  </si>
  <si>
    <t>16 HAZİRAN 2013 - Saat: 23:50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</si>
</sst>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hh:mm;@"/>
  </numFmts>
  <fonts count="50">
    <font>
      <sz val="10"/>
      <name val="Arial"/>
      <family val="0"/>
    </font>
    <font>
      <b/>
      <sz val="10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sz val="11"/>
      <name val="Arial Tur"/>
      <family val="2"/>
    </font>
    <font>
      <sz val="10"/>
      <name val="Arial Tur"/>
      <family val="2"/>
    </font>
    <font>
      <b/>
      <sz val="10"/>
      <color indexed="12"/>
      <name val="Arial Tur"/>
      <family val="2"/>
    </font>
    <font>
      <b/>
      <sz val="11"/>
      <name val="Arial Tur"/>
      <family val="2"/>
    </font>
    <font>
      <b/>
      <sz val="8"/>
      <name val="Arial Tu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81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180" fontId="8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180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80" fontId="8" fillId="0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21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21" fontId="3" fillId="0" borderId="12" xfId="0" applyNumberFormat="1" applyFont="1" applyFill="1" applyBorder="1" applyAlignment="1" applyProtection="1">
      <alignment horizontal="center"/>
      <protection/>
    </xf>
    <xf numFmtId="1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180" fontId="11" fillId="0" borderId="12" xfId="0" applyNumberFormat="1" applyFont="1" applyFill="1" applyBorder="1" applyAlignment="1">
      <alignment horizontal="center"/>
    </xf>
    <xf numFmtId="0" fontId="2" fillId="33" borderId="11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81" fontId="11" fillId="33" borderId="12" xfId="0" applyNumberFormat="1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183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323850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0"/>
          <a:ext cx="9839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TAYK/   KUPASI YACHT YARIŞI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.2001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42875" y="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1428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142875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1428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42875" y="419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4">
      <selection activeCell="S27" sqref="S27"/>
    </sheetView>
  </sheetViews>
  <sheetFormatPr defaultColWidth="9.140625" defaultRowHeight="12.75"/>
  <cols>
    <col min="1" max="1" width="2.140625" style="4" customWidth="1"/>
    <col min="2" max="2" width="7.140625" style="9" customWidth="1"/>
    <col min="3" max="3" width="26.8515625" style="9" customWidth="1"/>
    <col min="4" max="4" width="14.00390625" style="9" customWidth="1"/>
    <col min="5" max="5" width="29.8515625" style="9" customWidth="1"/>
    <col min="6" max="6" width="8.8515625" style="9" customWidth="1"/>
    <col min="7" max="7" width="4.28125" style="9" customWidth="1"/>
    <col min="8" max="8" width="8.57421875" style="9" customWidth="1"/>
    <col min="9" max="9" width="7.7109375" style="9" customWidth="1"/>
    <col min="10" max="10" width="5.7109375" style="10" customWidth="1"/>
    <col min="11" max="11" width="7.7109375" style="9" customWidth="1"/>
    <col min="12" max="12" width="4.421875" style="9" customWidth="1"/>
    <col min="13" max="13" width="5.28125" style="11" customWidth="1"/>
    <col min="14" max="14" width="7.421875" style="9" customWidth="1"/>
    <col min="15" max="15" width="4.8515625" style="9" customWidth="1"/>
    <col min="16" max="16" width="4.8515625" style="11" customWidth="1"/>
    <col min="17" max="17" width="5.8515625" style="12" customWidth="1"/>
    <col min="18" max="16384" width="9.140625" style="9" customWidth="1"/>
  </cols>
  <sheetData>
    <row r="1" spans="2:17" ht="15" customHeight="1">
      <c r="B1" s="4"/>
      <c r="C1" s="4"/>
      <c r="D1" s="4"/>
      <c r="E1" s="5"/>
      <c r="F1" s="35" t="s">
        <v>43</v>
      </c>
      <c r="G1" s="4"/>
      <c r="J1" s="6"/>
      <c r="K1" s="4"/>
      <c r="L1" s="4"/>
      <c r="M1" s="7"/>
      <c r="N1" s="4"/>
      <c r="O1" s="4"/>
      <c r="P1" s="7"/>
      <c r="Q1" s="8"/>
    </row>
    <row r="2" spans="6:17" ht="15" customHeight="1">
      <c r="F2" s="48" t="s">
        <v>84</v>
      </c>
      <c r="J2" s="9"/>
      <c r="K2" s="11"/>
      <c r="M2" s="9"/>
      <c r="N2" s="11"/>
      <c r="O2" s="12"/>
      <c r="P2" s="12"/>
      <c r="Q2" s="9"/>
    </row>
    <row r="3" spans="1:17" s="22" customFormat="1" ht="22.5" customHeight="1">
      <c r="A3" s="37" t="s">
        <v>24</v>
      </c>
      <c r="B3" s="13"/>
      <c r="C3" s="13"/>
      <c r="D3" s="13"/>
      <c r="E3" s="13"/>
      <c r="F3" s="14"/>
      <c r="G3" s="15"/>
      <c r="H3" s="17" t="s">
        <v>14</v>
      </c>
      <c r="I3" s="55">
        <v>0.4201388888888889</v>
      </c>
      <c r="J3" s="16"/>
      <c r="K3" s="17"/>
      <c r="L3" s="15"/>
      <c r="M3" s="18"/>
      <c r="N3" s="19"/>
      <c r="O3" s="13"/>
      <c r="P3" s="20"/>
      <c r="Q3" s="21"/>
    </row>
    <row r="4" spans="1:17" s="1" customFormat="1" ht="12" customHeight="1">
      <c r="A4" s="57"/>
      <c r="B4" s="38" t="s">
        <v>16</v>
      </c>
      <c r="C4" s="58" t="s">
        <v>17</v>
      </c>
      <c r="D4" s="58" t="s">
        <v>18</v>
      </c>
      <c r="E4" s="58" t="s">
        <v>19</v>
      </c>
      <c r="F4" s="23" t="s">
        <v>2</v>
      </c>
      <c r="G4" s="61" t="s">
        <v>11</v>
      </c>
      <c r="H4" s="62"/>
      <c r="I4" s="63"/>
      <c r="J4" s="67" t="s">
        <v>0</v>
      </c>
      <c r="K4" s="64" t="s">
        <v>5</v>
      </c>
      <c r="L4" s="65"/>
      <c r="M4" s="66"/>
      <c r="N4" s="64" t="s">
        <v>6</v>
      </c>
      <c r="O4" s="65"/>
      <c r="P4" s="66"/>
      <c r="Q4" s="24" t="s">
        <v>44</v>
      </c>
    </row>
    <row r="5" spans="1:17" s="1" customFormat="1" ht="10.5" customHeight="1">
      <c r="A5" s="57"/>
      <c r="B5" s="39" t="s">
        <v>20</v>
      </c>
      <c r="C5" s="59"/>
      <c r="D5" s="60"/>
      <c r="E5" s="60"/>
      <c r="F5" s="26" t="s">
        <v>1</v>
      </c>
      <c r="G5" s="25" t="s">
        <v>3</v>
      </c>
      <c r="H5" s="26" t="s">
        <v>1</v>
      </c>
      <c r="I5" s="27" t="s">
        <v>4</v>
      </c>
      <c r="J5" s="68"/>
      <c r="K5" s="28" t="s">
        <v>8</v>
      </c>
      <c r="L5" s="28" t="s">
        <v>9</v>
      </c>
      <c r="M5" s="29" t="s">
        <v>10</v>
      </c>
      <c r="N5" s="28" t="s">
        <v>8</v>
      </c>
      <c r="O5" s="28" t="s">
        <v>9</v>
      </c>
      <c r="P5" s="29" t="s">
        <v>10</v>
      </c>
      <c r="Q5" s="30" t="s">
        <v>7</v>
      </c>
    </row>
    <row r="6" spans="1:17" s="3" customFormat="1" ht="15" customHeight="1">
      <c r="A6" s="2"/>
      <c r="B6" s="47">
        <v>480</v>
      </c>
      <c r="C6" s="51" t="s">
        <v>56</v>
      </c>
      <c r="D6" s="52" t="s">
        <v>50</v>
      </c>
      <c r="E6" s="52" t="s">
        <v>57</v>
      </c>
      <c r="F6" s="41">
        <v>0.22894675925925925</v>
      </c>
      <c r="G6" s="42"/>
      <c r="H6" s="43">
        <f aca="true" t="shared" si="0" ref="H6:H15">IF(F6&gt;I$3,F6-I$3,F6+24-I$3)</f>
        <v>23.80880787037037</v>
      </c>
      <c r="I6" s="44">
        <f aca="true" t="shared" si="1" ref="I6:I15">DAY(G6)*24*60*60+HOUR(H6)*60*60+MINUTE(H6)*60+SECOND(H6)</f>
        <v>69881</v>
      </c>
      <c r="J6" s="53">
        <v>1.161</v>
      </c>
      <c r="K6" s="44">
        <f aca="true" t="shared" si="2" ref="K6:K15">I6*J6</f>
        <v>81131.841</v>
      </c>
      <c r="L6" s="45">
        <f aca="true" t="shared" si="3" ref="L6:M15">RANK(K6,K$6:K$15,1)</f>
        <v>1</v>
      </c>
      <c r="M6" s="45">
        <f t="shared" si="3"/>
        <v>1</v>
      </c>
      <c r="N6" s="44">
        <f aca="true" t="shared" si="4" ref="N6:N15">I6*J6</f>
        <v>81131.841</v>
      </c>
      <c r="O6" s="45">
        <f aca="true" t="shared" si="5" ref="O6:P15">RANK(N6,N$6:N$15,1)</f>
        <v>1</v>
      </c>
      <c r="P6" s="45">
        <f t="shared" si="5"/>
        <v>1</v>
      </c>
      <c r="Q6" s="46">
        <f aca="true" t="shared" si="6" ref="Q6:Q15">P6*1.5</f>
        <v>1.5</v>
      </c>
    </row>
    <row r="7" spans="1:17" s="3" customFormat="1" ht="15" customHeight="1">
      <c r="A7" s="2"/>
      <c r="B7" s="47" t="s">
        <v>48</v>
      </c>
      <c r="C7" s="51" t="s">
        <v>49</v>
      </c>
      <c r="D7" s="52" t="s">
        <v>50</v>
      </c>
      <c r="E7" s="52" t="s">
        <v>51</v>
      </c>
      <c r="F7" s="41">
        <v>0.2239699074074074</v>
      </c>
      <c r="G7" s="42"/>
      <c r="H7" s="43">
        <f t="shared" si="0"/>
        <v>23.80383101851852</v>
      </c>
      <c r="I7" s="44">
        <f t="shared" si="1"/>
        <v>69451</v>
      </c>
      <c r="J7" s="53">
        <v>1.169</v>
      </c>
      <c r="K7" s="44">
        <f t="shared" si="2"/>
        <v>81188.219</v>
      </c>
      <c r="L7" s="45">
        <f t="shared" si="3"/>
        <v>2</v>
      </c>
      <c r="M7" s="45">
        <f t="shared" si="3"/>
        <v>2</v>
      </c>
      <c r="N7" s="44">
        <f t="shared" si="4"/>
        <v>81188.219</v>
      </c>
      <c r="O7" s="45">
        <f t="shared" si="5"/>
        <v>2</v>
      </c>
      <c r="P7" s="45">
        <f t="shared" si="5"/>
        <v>2</v>
      </c>
      <c r="Q7" s="46">
        <f t="shared" si="6"/>
        <v>3</v>
      </c>
    </row>
    <row r="8" spans="1:17" s="3" customFormat="1" ht="15" customHeight="1">
      <c r="A8" s="2"/>
      <c r="B8" s="50">
        <v>364</v>
      </c>
      <c r="C8" s="51" t="s">
        <v>59</v>
      </c>
      <c r="D8" s="52" t="s">
        <v>15</v>
      </c>
      <c r="E8" s="52" t="s">
        <v>34</v>
      </c>
      <c r="F8" s="41">
        <v>0.2737731481481482</v>
      </c>
      <c r="G8" s="42"/>
      <c r="H8" s="43">
        <f t="shared" si="0"/>
        <v>23.85363425925926</v>
      </c>
      <c r="I8" s="44">
        <f t="shared" si="1"/>
        <v>73754</v>
      </c>
      <c r="J8" s="53">
        <v>1.11</v>
      </c>
      <c r="K8" s="44">
        <f t="shared" si="2"/>
        <v>81866.94</v>
      </c>
      <c r="L8" s="45">
        <f t="shared" si="3"/>
        <v>3</v>
      </c>
      <c r="M8" s="45">
        <f t="shared" si="3"/>
        <v>3</v>
      </c>
      <c r="N8" s="44">
        <f t="shared" si="4"/>
        <v>81866.94</v>
      </c>
      <c r="O8" s="45">
        <f t="shared" si="5"/>
        <v>3</v>
      </c>
      <c r="P8" s="45">
        <f t="shared" si="5"/>
        <v>3</v>
      </c>
      <c r="Q8" s="46">
        <f t="shared" si="6"/>
        <v>4.5</v>
      </c>
    </row>
    <row r="9" spans="1:17" s="3" customFormat="1" ht="15" customHeight="1">
      <c r="A9" s="2"/>
      <c r="B9" s="50">
        <v>7400</v>
      </c>
      <c r="C9" s="51" t="s">
        <v>52</v>
      </c>
      <c r="D9" s="52" t="s">
        <v>50</v>
      </c>
      <c r="E9" s="52" t="s">
        <v>53</v>
      </c>
      <c r="F9" s="41">
        <v>0.24072916666666666</v>
      </c>
      <c r="G9" s="42"/>
      <c r="H9" s="43">
        <f t="shared" si="0"/>
        <v>23.82059027777778</v>
      </c>
      <c r="I9" s="44">
        <f t="shared" si="1"/>
        <v>70899</v>
      </c>
      <c r="J9" s="53">
        <v>1.167</v>
      </c>
      <c r="K9" s="44">
        <f t="shared" si="2"/>
        <v>82739.133</v>
      </c>
      <c r="L9" s="45">
        <f t="shared" si="3"/>
        <v>4</v>
      </c>
      <c r="M9" s="45">
        <f t="shared" si="3"/>
        <v>4</v>
      </c>
      <c r="N9" s="44">
        <f t="shared" si="4"/>
        <v>82739.133</v>
      </c>
      <c r="O9" s="45">
        <f t="shared" si="5"/>
        <v>4</v>
      </c>
      <c r="P9" s="45">
        <f t="shared" si="5"/>
        <v>4</v>
      </c>
      <c r="Q9" s="46">
        <f t="shared" si="6"/>
        <v>6</v>
      </c>
    </row>
    <row r="10" spans="1:17" s="3" customFormat="1" ht="15" customHeight="1">
      <c r="A10" s="2"/>
      <c r="B10" s="47">
        <v>1291</v>
      </c>
      <c r="C10" s="51" t="s">
        <v>54</v>
      </c>
      <c r="D10" s="52" t="s">
        <v>50</v>
      </c>
      <c r="E10" s="52" t="s">
        <v>55</v>
      </c>
      <c r="F10" s="41">
        <v>0.27625</v>
      </c>
      <c r="G10" s="42"/>
      <c r="H10" s="43">
        <f t="shared" si="0"/>
        <v>23.85611111111111</v>
      </c>
      <c r="I10" s="44">
        <f t="shared" si="1"/>
        <v>73968</v>
      </c>
      <c r="J10" s="53">
        <v>1.165</v>
      </c>
      <c r="K10" s="44">
        <f t="shared" si="2"/>
        <v>86172.72</v>
      </c>
      <c r="L10" s="45">
        <f>RANK(K10,K$6:K$15,1)</f>
        <v>5</v>
      </c>
      <c r="M10" s="45">
        <f>RANK(L10,L$6:L$15,1)</f>
        <v>5</v>
      </c>
      <c r="N10" s="44">
        <f>I10*J10</f>
        <v>86172.72</v>
      </c>
      <c r="O10" s="45">
        <f>RANK(N10,N$6:N$15,1)</f>
        <v>5</v>
      </c>
      <c r="P10" s="45">
        <f>RANK(O10,O$6:O$15,1)</f>
        <v>5</v>
      </c>
      <c r="Q10" s="46">
        <f>P10*1.5</f>
        <v>7.5</v>
      </c>
    </row>
    <row r="11" spans="1:17" s="3" customFormat="1" ht="15" customHeight="1">
      <c r="A11" s="2"/>
      <c r="B11" s="50">
        <v>2055</v>
      </c>
      <c r="C11" s="51" t="s">
        <v>25</v>
      </c>
      <c r="D11" s="52" t="s">
        <v>26</v>
      </c>
      <c r="E11" s="52" t="s">
        <v>45</v>
      </c>
      <c r="F11" s="41">
        <v>0.15244212962962964</v>
      </c>
      <c r="G11" s="42"/>
      <c r="H11" s="43">
        <f t="shared" si="0"/>
        <v>23.73230324074074</v>
      </c>
      <c r="I11" s="44">
        <f t="shared" si="1"/>
        <v>63271</v>
      </c>
      <c r="J11" s="53">
        <v>1.392</v>
      </c>
      <c r="K11" s="44">
        <f t="shared" si="2"/>
        <v>88073.23199999999</v>
      </c>
      <c r="L11" s="45">
        <f>RANK(K11,K$6:K$15,1)</f>
        <v>6</v>
      </c>
      <c r="M11" s="45">
        <f>RANK(L11,L$6:L$15,1)</f>
        <v>6</v>
      </c>
      <c r="N11" s="44">
        <f>I11*J11</f>
        <v>88073.23199999999</v>
      </c>
      <c r="O11" s="45">
        <f>RANK(N11,N$6:N$15,1)</f>
        <v>6</v>
      </c>
      <c r="P11" s="45">
        <f>RANK(O11,O$6:O$15,1)</f>
        <v>6</v>
      </c>
      <c r="Q11" s="46">
        <f>P11*1.5</f>
        <v>9</v>
      </c>
    </row>
    <row r="12" spans="1:17" s="3" customFormat="1" ht="15" customHeight="1">
      <c r="A12" s="2"/>
      <c r="B12" s="47">
        <v>441</v>
      </c>
      <c r="C12" s="51" t="s">
        <v>60</v>
      </c>
      <c r="D12" s="52" t="s">
        <v>28</v>
      </c>
      <c r="E12" s="52" t="s">
        <v>29</v>
      </c>
      <c r="F12" s="41">
        <v>0.34608796296296296</v>
      </c>
      <c r="G12" s="42"/>
      <c r="H12" s="43">
        <f t="shared" si="0"/>
        <v>23.925949074074072</v>
      </c>
      <c r="I12" s="44">
        <f t="shared" si="1"/>
        <v>80002</v>
      </c>
      <c r="J12" s="53">
        <v>1.101</v>
      </c>
      <c r="K12" s="44">
        <f t="shared" si="2"/>
        <v>88082.202</v>
      </c>
      <c r="L12" s="45">
        <f t="shared" si="3"/>
        <v>7</v>
      </c>
      <c r="M12" s="45">
        <f t="shared" si="3"/>
        <v>7</v>
      </c>
      <c r="N12" s="44">
        <f t="shared" si="4"/>
        <v>88082.202</v>
      </c>
      <c r="O12" s="45">
        <f t="shared" si="5"/>
        <v>7</v>
      </c>
      <c r="P12" s="45">
        <f t="shared" si="5"/>
        <v>7</v>
      </c>
      <c r="Q12" s="46">
        <f t="shared" si="6"/>
        <v>10.5</v>
      </c>
    </row>
    <row r="13" spans="1:17" s="3" customFormat="1" ht="15" customHeight="1">
      <c r="A13" s="2"/>
      <c r="B13" s="50">
        <v>1807</v>
      </c>
      <c r="C13" s="51" t="s">
        <v>27</v>
      </c>
      <c r="D13" s="52" t="s">
        <v>12</v>
      </c>
      <c r="E13" s="52" t="s">
        <v>58</v>
      </c>
      <c r="F13" s="41">
        <v>0.33708333333333335</v>
      </c>
      <c r="G13" s="42"/>
      <c r="H13" s="43">
        <f t="shared" si="0"/>
        <v>23.916944444444443</v>
      </c>
      <c r="I13" s="44">
        <f t="shared" si="1"/>
        <v>79224</v>
      </c>
      <c r="J13" s="53">
        <v>1.132</v>
      </c>
      <c r="K13" s="44">
        <f t="shared" si="2"/>
        <v>89681.56799999998</v>
      </c>
      <c r="L13" s="45">
        <f t="shared" si="3"/>
        <v>8</v>
      </c>
      <c r="M13" s="45">
        <f t="shared" si="3"/>
        <v>8</v>
      </c>
      <c r="N13" s="44">
        <f t="shared" si="4"/>
        <v>89681.56799999998</v>
      </c>
      <c r="O13" s="45">
        <f t="shared" si="5"/>
        <v>8</v>
      </c>
      <c r="P13" s="45">
        <f t="shared" si="5"/>
        <v>8</v>
      </c>
      <c r="Q13" s="46">
        <f t="shared" si="6"/>
        <v>12</v>
      </c>
    </row>
    <row r="14" spans="1:17" s="3" customFormat="1" ht="15" customHeight="1">
      <c r="A14" s="2"/>
      <c r="B14" s="50">
        <v>3131</v>
      </c>
      <c r="C14" s="51" t="s">
        <v>61</v>
      </c>
      <c r="D14" s="52" t="s">
        <v>38</v>
      </c>
      <c r="E14" s="52" t="s">
        <v>39</v>
      </c>
      <c r="F14" s="41">
        <v>0.42862268518518515</v>
      </c>
      <c r="G14" s="42">
        <v>1</v>
      </c>
      <c r="H14" s="43">
        <f t="shared" si="0"/>
        <v>0.008483796296296253</v>
      </c>
      <c r="I14" s="44">
        <f t="shared" si="1"/>
        <v>87133</v>
      </c>
      <c r="J14" s="53">
        <v>1.081</v>
      </c>
      <c r="K14" s="44">
        <f t="shared" si="2"/>
        <v>94190.773</v>
      </c>
      <c r="L14" s="45">
        <f t="shared" si="3"/>
        <v>9</v>
      </c>
      <c r="M14" s="45">
        <f t="shared" si="3"/>
        <v>9</v>
      </c>
      <c r="N14" s="44">
        <f t="shared" si="4"/>
        <v>94190.773</v>
      </c>
      <c r="O14" s="45">
        <f t="shared" si="5"/>
        <v>9</v>
      </c>
      <c r="P14" s="45">
        <f t="shared" si="5"/>
        <v>9</v>
      </c>
      <c r="Q14" s="46">
        <f t="shared" si="6"/>
        <v>13.5</v>
      </c>
    </row>
    <row r="15" spans="1:17" s="3" customFormat="1" ht="15" customHeight="1">
      <c r="A15" s="2"/>
      <c r="B15" s="47">
        <v>191</v>
      </c>
      <c r="C15" s="51" t="s">
        <v>46</v>
      </c>
      <c r="D15" s="52" t="s">
        <v>15</v>
      </c>
      <c r="E15" s="52" t="s">
        <v>47</v>
      </c>
      <c r="F15" s="41">
        <v>0.23935185185185184</v>
      </c>
      <c r="G15" s="42"/>
      <c r="H15" s="43">
        <f t="shared" si="0"/>
        <v>23.81921296296296</v>
      </c>
      <c r="I15" s="44">
        <f t="shared" si="1"/>
        <v>70780</v>
      </c>
      <c r="J15" s="53">
        <v>1.371</v>
      </c>
      <c r="K15" s="44">
        <f t="shared" si="2"/>
        <v>97039.38</v>
      </c>
      <c r="L15" s="45">
        <f t="shared" si="3"/>
        <v>10</v>
      </c>
      <c r="M15" s="45">
        <f t="shared" si="3"/>
        <v>10</v>
      </c>
      <c r="N15" s="44">
        <f t="shared" si="4"/>
        <v>97039.38</v>
      </c>
      <c r="O15" s="45">
        <f t="shared" si="5"/>
        <v>10</v>
      </c>
      <c r="P15" s="45">
        <f t="shared" si="5"/>
        <v>10</v>
      </c>
      <c r="Q15" s="46">
        <f t="shared" si="6"/>
        <v>15</v>
      </c>
    </row>
    <row r="16" spans="1:17" s="22" customFormat="1" ht="22.5" customHeight="1">
      <c r="A16" s="37" t="s">
        <v>85</v>
      </c>
      <c r="B16" s="13"/>
      <c r="C16" s="13"/>
      <c r="D16" s="13"/>
      <c r="E16" s="56"/>
      <c r="F16" s="14"/>
      <c r="G16" s="15"/>
      <c r="H16" s="17" t="s">
        <v>14</v>
      </c>
      <c r="I16" s="55">
        <v>0.4166666666666667</v>
      </c>
      <c r="J16" s="16"/>
      <c r="K16" s="17"/>
      <c r="L16" s="15"/>
      <c r="M16" s="18"/>
      <c r="N16" s="19"/>
      <c r="O16" s="13"/>
      <c r="P16" s="20"/>
      <c r="Q16" s="21"/>
    </row>
    <row r="17" spans="1:17" s="1" customFormat="1" ht="12" customHeight="1">
      <c r="A17" s="57"/>
      <c r="B17" s="38" t="s">
        <v>16</v>
      </c>
      <c r="C17" s="58" t="s">
        <v>17</v>
      </c>
      <c r="D17" s="58" t="s">
        <v>18</v>
      </c>
      <c r="E17" s="58" t="s">
        <v>19</v>
      </c>
      <c r="F17" s="23" t="s">
        <v>2</v>
      </c>
      <c r="G17" s="61" t="s">
        <v>11</v>
      </c>
      <c r="H17" s="62"/>
      <c r="I17" s="63"/>
      <c r="J17" s="67" t="s">
        <v>0</v>
      </c>
      <c r="K17" s="64" t="s">
        <v>5</v>
      </c>
      <c r="L17" s="65"/>
      <c r="M17" s="66"/>
      <c r="N17" s="64" t="s">
        <v>6</v>
      </c>
      <c r="O17" s="65"/>
      <c r="P17" s="66"/>
      <c r="Q17" s="24" t="s">
        <v>44</v>
      </c>
    </row>
    <row r="18" spans="1:17" s="1" customFormat="1" ht="10.5" customHeight="1">
      <c r="A18" s="57"/>
      <c r="B18" s="39" t="s">
        <v>20</v>
      </c>
      <c r="C18" s="59"/>
      <c r="D18" s="60"/>
      <c r="E18" s="60"/>
      <c r="F18" s="26" t="s">
        <v>1</v>
      </c>
      <c r="G18" s="25" t="s">
        <v>3</v>
      </c>
      <c r="H18" s="26" t="s">
        <v>1</v>
      </c>
      <c r="I18" s="27" t="s">
        <v>4</v>
      </c>
      <c r="J18" s="68"/>
      <c r="K18" s="28" t="s">
        <v>8</v>
      </c>
      <c r="L18" s="28" t="s">
        <v>9</v>
      </c>
      <c r="M18" s="29" t="s">
        <v>10</v>
      </c>
      <c r="N18" s="28" t="s">
        <v>8</v>
      </c>
      <c r="O18" s="28" t="s">
        <v>9</v>
      </c>
      <c r="P18" s="29" t="s">
        <v>10</v>
      </c>
      <c r="Q18" s="30" t="s">
        <v>7</v>
      </c>
    </row>
    <row r="19" spans="1:17" s="3" customFormat="1" ht="15" customHeight="1">
      <c r="A19" s="2"/>
      <c r="B19" s="47">
        <v>1010</v>
      </c>
      <c r="C19" s="51" t="s">
        <v>30</v>
      </c>
      <c r="D19" s="52" t="s">
        <v>31</v>
      </c>
      <c r="E19" s="52" t="s">
        <v>62</v>
      </c>
      <c r="F19" s="41">
        <v>0.44760416666666664</v>
      </c>
      <c r="G19" s="42">
        <v>1</v>
      </c>
      <c r="H19" s="43">
        <f>IF(F19&gt;I$16,F19-I$16,F19+24-I$16)</f>
        <v>0.03093749999999995</v>
      </c>
      <c r="I19" s="44">
        <f>DAY(G19)*24*60*60+HOUR(H19)*60*60+MINUTE(H19)*60+SECOND(H19)</f>
        <v>89073</v>
      </c>
      <c r="J19" s="53">
        <v>1.041</v>
      </c>
      <c r="K19" s="44">
        <f>I19*J19</f>
        <v>92724.99299999999</v>
      </c>
      <c r="L19" s="45">
        <f aca="true" t="shared" si="7" ref="L19:M22">RANK(K19,K$19:K$23,1)</f>
        <v>1</v>
      </c>
      <c r="M19" s="45">
        <f t="shared" si="7"/>
        <v>1</v>
      </c>
      <c r="N19" s="44">
        <f>I19*J19</f>
        <v>92724.99299999999</v>
      </c>
      <c r="O19" s="45">
        <f aca="true" t="shared" si="8" ref="O19:P22">RANK(N19,N$19:N$23,1)</f>
        <v>1</v>
      </c>
      <c r="P19" s="45">
        <f t="shared" si="8"/>
        <v>1</v>
      </c>
      <c r="Q19" s="46">
        <f>P19*1.5</f>
        <v>1.5</v>
      </c>
    </row>
    <row r="20" spans="1:17" s="3" customFormat="1" ht="15" customHeight="1">
      <c r="A20" s="2"/>
      <c r="B20" s="47">
        <v>105</v>
      </c>
      <c r="C20" s="51" t="s">
        <v>63</v>
      </c>
      <c r="D20" s="52" t="s">
        <v>31</v>
      </c>
      <c r="E20" s="52" t="s">
        <v>64</v>
      </c>
      <c r="F20" s="41">
        <v>0.45086805555555554</v>
      </c>
      <c r="G20" s="42">
        <v>1</v>
      </c>
      <c r="H20" s="43">
        <f>IF(F20&gt;I$16,F20-I$16,F20+24-I$16)</f>
        <v>0.03420138888888885</v>
      </c>
      <c r="I20" s="44">
        <f>DAY(G20)*24*60*60+HOUR(H20)*60*60+MINUTE(H20)*60+SECOND(H20)</f>
        <v>89355</v>
      </c>
      <c r="J20" s="53">
        <v>1.038</v>
      </c>
      <c r="K20" s="44">
        <f>I20*J20</f>
        <v>92750.49</v>
      </c>
      <c r="L20" s="45">
        <f t="shared" si="7"/>
        <v>2</v>
      </c>
      <c r="M20" s="45">
        <f t="shared" si="7"/>
        <v>2</v>
      </c>
      <c r="N20" s="44">
        <f>I20*J20</f>
        <v>92750.49</v>
      </c>
      <c r="O20" s="45">
        <f t="shared" si="8"/>
        <v>2</v>
      </c>
      <c r="P20" s="45">
        <f t="shared" si="8"/>
        <v>2</v>
      </c>
      <c r="Q20" s="46">
        <f>P20*1.5</f>
        <v>3</v>
      </c>
    </row>
    <row r="21" spans="1:17" s="3" customFormat="1" ht="15" customHeight="1">
      <c r="A21" s="2"/>
      <c r="B21" s="47">
        <v>818</v>
      </c>
      <c r="C21" s="51" t="s">
        <v>65</v>
      </c>
      <c r="D21" s="52" t="s">
        <v>22</v>
      </c>
      <c r="E21" s="52" t="s">
        <v>66</v>
      </c>
      <c r="F21" s="41">
        <v>0.5171412037037036</v>
      </c>
      <c r="G21" s="42">
        <v>1</v>
      </c>
      <c r="H21" s="43">
        <f>IF(F21&gt;I$16,F21-I$16,F21+24-I$16)</f>
        <v>0.10047453703703696</v>
      </c>
      <c r="I21" s="44">
        <f>DAY(G21)*24*60*60+HOUR(H21)*60*60+MINUTE(H21)*60+SECOND(H21)</f>
        <v>95081</v>
      </c>
      <c r="J21" s="53">
        <v>1.033</v>
      </c>
      <c r="K21" s="44">
        <f>I21*J21</f>
        <v>98218.673</v>
      </c>
      <c r="L21" s="45">
        <f t="shared" si="7"/>
        <v>3</v>
      </c>
      <c r="M21" s="45">
        <f t="shared" si="7"/>
        <v>3</v>
      </c>
      <c r="N21" s="44">
        <f>I21*J21</f>
        <v>98218.673</v>
      </c>
      <c r="O21" s="45">
        <f t="shared" si="8"/>
        <v>3</v>
      </c>
      <c r="P21" s="45">
        <f t="shared" si="8"/>
        <v>3</v>
      </c>
      <c r="Q21" s="46">
        <f>P21*1.5</f>
        <v>4.5</v>
      </c>
    </row>
    <row r="22" spans="1:17" s="3" customFormat="1" ht="15" customHeight="1">
      <c r="A22" s="2"/>
      <c r="B22" s="47">
        <v>2035</v>
      </c>
      <c r="C22" s="51" t="s">
        <v>40</v>
      </c>
      <c r="D22" s="52" t="s">
        <v>22</v>
      </c>
      <c r="E22" s="52" t="s">
        <v>21</v>
      </c>
      <c r="F22" s="41">
        <v>0.5706944444444445</v>
      </c>
      <c r="G22" s="42">
        <v>1</v>
      </c>
      <c r="H22" s="43">
        <f>IF(F22&gt;I$16,F22-I$16,F22+24-I$16)</f>
        <v>0.15402777777777782</v>
      </c>
      <c r="I22" s="44">
        <f>DAY(G22)*24*60*60+HOUR(H22)*60*60+MINUTE(H22)*60+SECOND(H22)</f>
        <v>99708</v>
      </c>
      <c r="J22" s="53">
        <v>1.025</v>
      </c>
      <c r="K22" s="44">
        <f>I22*J22</f>
        <v>102200.7</v>
      </c>
      <c r="L22" s="45">
        <f t="shared" si="7"/>
        <v>4</v>
      </c>
      <c r="M22" s="45">
        <f t="shared" si="7"/>
        <v>4</v>
      </c>
      <c r="N22" s="44">
        <f>I22*J22</f>
        <v>102200.7</v>
      </c>
      <c r="O22" s="45">
        <f t="shared" si="8"/>
        <v>4</v>
      </c>
      <c r="P22" s="45">
        <f t="shared" si="8"/>
        <v>4</v>
      </c>
      <c r="Q22" s="46">
        <f>P22*1.5</f>
        <v>6</v>
      </c>
    </row>
    <row r="23" spans="1:17" s="3" customFormat="1" ht="15" customHeight="1">
      <c r="A23" s="2"/>
      <c r="B23" s="47">
        <v>2028</v>
      </c>
      <c r="C23" s="51" t="s">
        <v>35</v>
      </c>
      <c r="D23" s="52" t="s">
        <v>36</v>
      </c>
      <c r="E23" s="52" t="s">
        <v>37</v>
      </c>
      <c r="F23" s="41" t="s">
        <v>82</v>
      </c>
      <c r="G23" s="42"/>
      <c r="H23" s="43"/>
      <c r="I23" s="44"/>
      <c r="J23" s="53">
        <v>1.06</v>
      </c>
      <c r="K23" s="44" t="s">
        <v>82</v>
      </c>
      <c r="L23" s="45"/>
      <c r="M23" s="45">
        <v>6</v>
      </c>
      <c r="N23" s="44" t="s">
        <v>82</v>
      </c>
      <c r="O23" s="45" t="s">
        <v>83</v>
      </c>
      <c r="P23" s="45">
        <v>6</v>
      </c>
      <c r="Q23" s="46">
        <f>P23*1.5</f>
        <v>9</v>
      </c>
    </row>
    <row r="24" spans="1:17" s="22" customFormat="1" ht="22.5" customHeight="1">
      <c r="A24" s="37" t="s">
        <v>86</v>
      </c>
      <c r="B24" s="37"/>
      <c r="C24" s="13"/>
      <c r="D24" s="13"/>
      <c r="E24" s="56"/>
      <c r="F24" s="14"/>
      <c r="G24" s="15"/>
      <c r="H24" s="17" t="s">
        <v>14</v>
      </c>
      <c r="I24" s="55">
        <v>0.4166666666666667</v>
      </c>
      <c r="J24" s="16"/>
      <c r="K24" s="17"/>
      <c r="L24" s="15"/>
      <c r="M24" s="18"/>
      <c r="N24" s="19"/>
      <c r="O24" s="13"/>
      <c r="P24" s="20"/>
      <c r="Q24" s="21"/>
    </row>
    <row r="25" spans="1:17" s="1" customFormat="1" ht="12" customHeight="1">
      <c r="A25" s="57"/>
      <c r="B25" s="38" t="s">
        <v>16</v>
      </c>
      <c r="C25" s="58" t="s">
        <v>17</v>
      </c>
      <c r="D25" s="58" t="s">
        <v>18</v>
      </c>
      <c r="E25" s="58" t="s">
        <v>19</v>
      </c>
      <c r="F25" s="23" t="s">
        <v>2</v>
      </c>
      <c r="G25" s="61" t="s">
        <v>11</v>
      </c>
      <c r="H25" s="62"/>
      <c r="I25" s="63"/>
      <c r="J25" s="67" t="s">
        <v>0</v>
      </c>
      <c r="K25" s="64" t="s">
        <v>5</v>
      </c>
      <c r="L25" s="65"/>
      <c r="M25" s="66"/>
      <c r="N25" s="64" t="s">
        <v>6</v>
      </c>
      <c r="O25" s="65"/>
      <c r="P25" s="66"/>
      <c r="Q25" s="24" t="s">
        <v>44</v>
      </c>
    </row>
    <row r="26" spans="1:17" s="1" customFormat="1" ht="10.5" customHeight="1">
      <c r="A26" s="57"/>
      <c r="B26" s="39" t="s">
        <v>20</v>
      </c>
      <c r="C26" s="59"/>
      <c r="D26" s="60"/>
      <c r="E26" s="60"/>
      <c r="F26" s="26" t="s">
        <v>1</v>
      </c>
      <c r="G26" s="25" t="s">
        <v>3</v>
      </c>
      <c r="H26" s="26" t="s">
        <v>1</v>
      </c>
      <c r="I26" s="27" t="s">
        <v>4</v>
      </c>
      <c r="J26" s="68"/>
      <c r="K26" s="28" t="s">
        <v>8</v>
      </c>
      <c r="L26" s="28" t="s">
        <v>9</v>
      </c>
      <c r="M26" s="29" t="s">
        <v>10</v>
      </c>
      <c r="N26" s="28" t="s">
        <v>8</v>
      </c>
      <c r="O26" s="28" t="s">
        <v>9</v>
      </c>
      <c r="P26" s="29" t="s">
        <v>10</v>
      </c>
      <c r="Q26" s="30" t="s">
        <v>7</v>
      </c>
    </row>
    <row r="27" spans="1:17" s="40" customFormat="1" ht="15" customHeight="1">
      <c r="A27" s="2"/>
      <c r="B27" s="50">
        <v>1987</v>
      </c>
      <c r="C27" s="51" t="s">
        <v>73</v>
      </c>
      <c r="D27" s="52" t="s">
        <v>23</v>
      </c>
      <c r="E27" s="52" t="s">
        <v>33</v>
      </c>
      <c r="F27" s="41">
        <v>0.4721990740740741</v>
      </c>
      <c r="G27" s="42">
        <v>1</v>
      </c>
      <c r="H27" s="43">
        <f>IF(F27&gt;I$24,F27-I$24,F27+24-I$24)</f>
        <v>0.05553240740740739</v>
      </c>
      <c r="I27" s="44">
        <f>DAY(G27)*24*60*60+HOUR(H27)*60*60+MINUTE(H27)*60+SECOND(H27)</f>
        <v>91198</v>
      </c>
      <c r="J27" s="53">
        <v>1</v>
      </c>
      <c r="K27" s="44">
        <f>I27*J27</f>
        <v>91198</v>
      </c>
      <c r="L27" s="45">
        <f aca="true" t="shared" si="9" ref="L27:M29">RANK(K27,K$27:K$32,1)</f>
        <v>1</v>
      </c>
      <c r="M27" s="45">
        <f t="shared" si="9"/>
        <v>1</v>
      </c>
      <c r="N27" s="44">
        <f>I27*J27</f>
        <v>91198</v>
      </c>
      <c r="O27" s="45">
        <f aca="true" t="shared" si="10" ref="O27:P29">RANK(N27,N$27:N$32,1)</f>
        <v>1</v>
      </c>
      <c r="P27" s="45">
        <f t="shared" si="10"/>
        <v>1</v>
      </c>
      <c r="Q27" s="46">
        <f aca="true" t="shared" si="11" ref="Q27:Q32">P27*1.5</f>
        <v>1.5</v>
      </c>
    </row>
    <row r="28" spans="1:17" s="40" customFormat="1" ht="15" customHeight="1">
      <c r="A28" s="2"/>
      <c r="B28" s="50">
        <v>1344</v>
      </c>
      <c r="C28" s="51" t="s">
        <v>68</v>
      </c>
      <c r="D28" s="52" t="s">
        <v>23</v>
      </c>
      <c r="E28" s="52" t="s">
        <v>69</v>
      </c>
      <c r="F28" s="41">
        <v>0.5677662037037037</v>
      </c>
      <c r="G28" s="42">
        <v>1</v>
      </c>
      <c r="H28" s="43">
        <f>IF(F28&gt;I$24,F28-I$24,F28+24-I$24)</f>
        <v>0.151099537037037</v>
      </c>
      <c r="I28" s="44">
        <f>DAY(G28)*24*60*60+HOUR(H28)*60*60+MINUTE(H28)*60+SECOND(H28)</f>
        <v>99455</v>
      </c>
      <c r="J28" s="53">
        <v>1.001</v>
      </c>
      <c r="K28" s="44">
        <f>I28*J28</f>
        <v>99554.45499999999</v>
      </c>
      <c r="L28" s="45">
        <f t="shared" si="9"/>
        <v>2</v>
      </c>
      <c r="M28" s="45">
        <f t="shared" si="9"/>
        <v>2</v>
      </c>
      <c r="N28" s="44">
        <f>I28*J28</f>
        <v>99554.45499999999</v>
      </c>
      <c r="O28" s="45">
        <f t="shared" si="10"/>
        <v>2</v>
      </c>
      <c r="P28" s="45">
        <f t="shared" si="10"/>
        <v>2</v>
      </c>
      <c r="Q28" s="46">
        <f t="shared" si="11"/>
        <v>3</v>
      </c>
    </row>
    <row r="29" spans="1:17" s="40" customFormat="1" ht="15" customHeight="1">
      <c r="A29" s="2"/>
      <c r="B29" s="50" t="s">
        <v>32</v>
      </c>
      <c r="C29" s="51" t="s">
        <v>67</v>
      </c>
      <c r="D29" s="52" t="s">
        <v>22</v>
      </c>
      <c r="E29" s="52" t="s">
        <v>41</v>
      </c>
      <c r="F29" s="41">
        <v>0.6112731481481481</v>
      </c>
      <c r="G29" s="42">
        <v>1</v>
      </c>
      <c r="H29" s="43">
        <f>IF(F29&gt;I$24,F29-I$24,F29+24-I$24)</f>
        <v>0.19460648148148146</v>
      </c>
      <c r="I29" s="44">
        <f>DAY(G29)*24*60*60+HOUR(H29)*60*60+MINUTE(H29)*60+SECOND(H29)</f>
        <v>103214</v>
      </c>
      <c r="J29" s="53">
        <v>1.018</v>
      </c>
      <c r="K29" s="44">
        <f>I29*J29</f>
        <v>105071.852</v>
      </c>
      <c r="L29" s="45">
        <f t="shared" si="9"/>
        <v>3</v>
      </c>
      <c r="M29" s="45">
        <f t="shared" si="9"/>
        <v>3</v>
      </c>
      <c r="N29" s="44">
        <f>I29*J29</f>
        <v>105071.852</v>
      </c>
      <c r="O29" s="45">
        <f t="shared" si="10"/>
        <v>3</v>
      </c>
      <c r="P29" s="45">
        <f t="shared" si="10"/>
        <v>3</v>
      </c>
      <c r="Q29" s="46">
        <f t="shared" si="11"/>
        <v>4.5</v>
      </c>
    </row>
    <row r="30" spans="1:17" s="40" customFormat="1" ht="15" customHeight="1">
      <c r="A30" s="2"/>
      <c r="B30" s="50">
        <v>9939</v>
      </c>
      <c r="C30" s="51" t="s">
        <v>74</v>
      </c>
      <c r="D30" s="52" t="s">
        <v>23</v>
      </c>
      <c r="E30" s="52" t="s">
        <v>75</v>
      </c>
      <c r="F30" s="41" t="s">
        <v>82</v>
      </c>
      <c r="G30" s="42"/>
      <c r="H30" s="43"/>
      <c r="I30" s="44"/>
      <c r="J30" s="53">
        <v>0.998</v>
      </c>
      <c r="K30" s="44" t="s">
        <v>82</v>
      </c>
      <c r="L30" s="45"/>
      <c r="M30" s="45">
        <v>6</v>
      </c>
      <c r="N30" s="44" t="s">
        <v>82</v>
      </c>
      <c r="O30" s="45" t="s">
        <v>83</v>
      </c>
      <c r="P30" s="45">
        <v>6</v>
      </c>
      <c r="Q30" s="46">
        <f t="shared" si="11"/>
        <v>9</v>
      </c>
    </row>
    <row r="31" spans="1:17" s="40" customFormat="1" ht="15" customHeight="1">
      <c r="A31" s="2"/>
      <c r="B31" s="50">
        <v>275</v>
      </c>
      <c r="C31" s="51" t="s">
        <v>76</v>
      </c>
      <c r="D31" s="52" t="s">
        <v>15</v>
      </c>
      <c r="E31" s="52" t="s">
        <v>77</v>
      </c>
      <c r="F31" s="41" t="s">
        <v>82</v>
      </c>
      <c r="G31" s="42"/>
      <c r="H31" s="43"/>
      <c r="I31" s="44"/>
      <c r="J31" s="53">
        <v>0.989</v>
      </c>
      <c r="K31" s="44" t="s">
        <v>82</v>
      </c>
      <c r="L31" s="45"/>
      <c r="M31" s="45">
        <v>6</v>
      </c>
      <c r="N31" s="44" t="s">
        <v>82</v>
      </c>
      <c r="O31" s="45" t="s">
        <v>83</v>
      </c>
      <c r="P31" s="45">
        <v>6</v>
      </c>
      <c r="Q31" s="46">
        <f t="shared" si="11"/>
        <v>9</v>
      </c>
    </row>
    <row r="32" spans="1:17" s="40" customFormat="1" ht="15" customHeight="1">
      <c r="A32" s="2"/>
      <c r="B32" s="50">
        <v>2030</v>
      </c>
      <c r="C32" s="51" t="s">
        <v>70</v>
      </c>
      <c r="D32" s="52" t="s">
        <v>71</v>
      </c>
      <c r="E32" s="52" t="s">
        <v>72</v>
      </c>
      <c r="F32" s="41" t="s">
        <v>81</v>
      </c>
      <c r="G32" s="42"/>
      <c r="H32" s="43"/>
      <c r="I32" s="44"/>
      <c r="J32" s="53">
        <v>1</v>
      </c>
      <c r="K32" s="44" t="s">
        <v>81</v>
      </c>
      <c r="L32" s="45"/>
      <c r="M32" s="45">
        <v>7</v>
      </c>
      <c r="N32" s="44" t="s">
        <v>81</v>
      </c>
      <c r="O32" s="45"/>
      <c r="P32" s="45">
        <v>7</v>
      </c>
      <c r="Q32" s="46">
        <f t="shared" si="11"/>
        <v>10.5</v>
      </c>
    </row>
    <row r="33" spans="1:17" s="40" customFormat="1" ht="22.5" customHeight="1">
      <c r="A33" s="37" t="s">
        <v>42</v>
      </c>
      <c r="B33"/>
      <c r="C33"/>
      <c r="D33" s="13"/>
      <c r="E33" s="13"/>
      <c r="F33" s="14"/>
      <c r="G33" s="15"/>
      <c r="H33" s="17" t="s">
        <v>14</v>
      </c>
      <c r="I33" s="55">
        <v>0.4166666666666667</v>
      </c>
      <c r="J33" s="16"/>
      <c r="K33" s="17"/>
      <c r="L33" s="15"/>
      <c r="M33" s="18"/>
      <c r="N33" s="19"/>
      <c r="O33" s="13"/>
      <c r="P33" s="20"/>
      <c r="Q33" s="21"/>
    </row>
    <row r="34" spans="1:17" s="40" customFormat="1" ht="12.75" customHeight="1">
      <c r="A34" s="2"/>
      <c r="B34" s="38" t="s">
        <v>16</v>
      </c>
      <c r="C34" s="58" t="s">
        <v>17</v>
      </c>
      <c r="D34" s="58" t="s">
        <v>18</v>
      </c>
      <c r="E34" s="58" t="s">
        <v>19</v>
      </c>
      <c r="F34" s="23" t="s">
        <v>2</v>
      </c>
      <c r="G34" s="61" t="s">
        <v>11</v>
      </c>
      <c r="H34" s="62"/>
      <c r="I34" s="63"/>
      <c r="J34" s="67" t="s">
        <v>0</v>
      </c>
      <c r="K34" s="64" t="s">
        <v>5</v>
      </c>
      <c r="L34" s="65"/>
      <c r="M34" s="66"/>
      <c r="N34" s="64" t="s">
        <v>6</v>
      </c>
      <c r="O34" s="65"/>
      <c r="P34" s="66"/>
      <c r="Q34" s="24" t="s">
        <v>44</v>
      </c>
    </row>
    <row r="35" spans="1:17" s="40" customFormat="1" ht="12.75" customHeight="1">
      <c r="A35" s="2"/>
      <c r="B35" s="39" t="s">
        <v>20</v>
      </c>
      <c r="C35" s="59"/>
      <c r="D35" s="60"/>
      <c r="E35" s="60"/>
      <c r="F35" s="26" t="s">
        <v>1</v>
      </c>
      <c r="G35" s="25" t="s">
        <v>3</v>
      </c>
      <c r="H35" s="26" t="s">
        <v>1</v>
      </c>
      <c r="I35" s="27" t="s">
        <v>4</v>
      </c>
      <c r="J35" s="68"/>
      <c r="K35" s="28" t="s">
        <v>8</v>
      </c>
      <c r="L35" s="28" t="s">
        <v>9</v>
      </c>
      <c r="M35" s="29" t="s">
        <v>10</v>
      </c>
      <c r="N35" s="28" t="s">
        <v>8</v>
      </c>
      <c r="O35" s="28" t="s">
        <v>9</v>
      </c>
      <c r="P35" s="29" t="s">
        <v>10</v>
      </c>
      <c r="Q35" s="30" t="s">
        <v>7</v>
      </c>
    </row>
    <row r="36" spans="1:17" s="40" customFormat="1" ht="15" customHeight="1">
      <c r="A36" s="2"/>
      <c r="B36" s="54">
        <v>4044</v>
      </c>
      <c r="C36" s="52" t="s">
        <v>78</v>
      </c>
      <c r="D36" s="52" t="s">
        <v>79</v>
      </c>
      <c r="E36" s="52" t="s">
        <v>80</v>
      </c>
      <c r="F36" s="41">
        <v>0.8711342592592594</v>
      </c>
      <c r="G36" s="42">
        <v>1</v>
      </c>
      <c r="H36" s="43">
        <f>IF(F36&gt;I$24,F36-I$24,F36+24-I$24)</f>
        <v>0.4544675925925927</v>
      </c>
      <c r="I36" s="44">
        <f>DAY(G36)*24*60*60+HOUR(H36)*60*60+MINUTE(H36)*60+SECOND(H36)</f>
        <v>125666</v>
      </c>
      <c r="J36" s="53">
        <v>0.868</v>
      </c>
      <c r="K36" s="44">
        <f>I36*J36</f>
        <v>109078.088</v>
      </c>
      <c r="L36" s="45">
        <v>1</v>
      </c>
      <c r="M36" s="45">
        <f>RANK(L36,L$36:L$36,1)</f>
        <v>1</v>
      </c>
      <c r="N36" s="44">
        <f>I36*J36</f>
        <v>109078.088</v>
      </c>
      <c r="O36" s="45">
        <v>1</v>
      </c>
      <c r="P36" s="45">
        <f>RANK(O36,O$36:O$36,1)</f>
        <v>1</v>
      </c>
      <c r="Q36" s="46">
        <f>P36*1.5</f>
        <v>1.5</v>
      </c>
    </row>
    <row r="37" spans="1:17" ht="15" customHeight="1">
      <c r="A37" s="2"/>
      <c r="B37" s="36"/>
      <c r="C37" s="36" t="s">
        <v>13</v>
      </c>
      <c r="D37" s="36"/>
      <c r="J37" s="34"/>
      <c r="K37" s="31"/>
      <c r="L37" s="32"/>
      <c r="M37" s="49" t="s">
        <v>87</v>
      </c>
      <c r="N37" s="31"/>
      <c r="O37" s="32"/>
      <c r="P37" s="12"/>
      <c r="Q37" s="9"/>
    </row>
    <row r="38" spans="11:15" ht="12.75">
      <c r="K38" s="31"/>
      <c r="L38" s="32"/>
      <c r="M38" s="33"/>
      <c r="N38" s="31"/>
      <c r="O38" s="32"/>
    </row>
    <row r="41" ht="12.75">
      <c r="B41" s="36"/>
    </row>
  </sheetData>
  <sheetProtection/>
  <mergeCells count="31">
    <mergeCell ref="D34:D35"/>
    <mergeCell ref="E34:E35"/>
    <mergeCell ref="G34:I34"/>
    <mergeCell ref="C34:C35"/>
    <mergeCell ref="K17:M17"/>
    <mergeCell ref="J4:J5"/>
    <mergeCell ref="K4:M4"/>
    <mergeCell ref="N4:P4"/>
    <mergeCell ref="N17:P17"/>
    <mergeCell ref="J17:J18"/>
    <mergeCell ref="N25:P25"/>
    <mergeCell ref="J25:J26"/>
    <mergeCell ref="K25:M25"/>
    <mergeCell ref="K34:M34"/>
    <mergeCell ref="J34:J35"/>
    <mergeCell ref="N34:P34"/>
    <mergeCell ref="G25:I25"/>
    <mergeCell ref="E17:E18"/>
    <mergeCell ref="D4:D5"/>
    <mergeCell ref="C17:C18"/>
    <mergeCell ref="D17:D18"/>
    <mergeCell ref="G4:I4"/>
    <mergeCell ref="G17:I17"/>
    <mergeCell ref="A25:A26"/>
    <mergeCell ref="C25:C26"/>
    <mergeCell ref="A4:A5"/>
    <mergeCell ref="E4:E5"/>
    <mergeCell ref="A17:A18"/>
    <mergeCell ref="C4:C5"/>
    <mergeCell ref="D25:D26"/>
    <mergeCell ref="E25:E26"/>
  </mergeCells>
  <printOptions/>
  <pageMargins left="0.3937007874015748" right="0" top="0.5905511811023623" bottom="0" header="0" footer="0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Aylin</dc:creator>
  <cp:keywords/>
  <dc:description/>
  <cp:lastModifiedBy>Bahar</cp:lastModifiedBy>
  <cp:lastPrinted>2013-06-16T18:05:51Z</cp:lastPrinted>
  <dcterms:created xsi:type="dcterms:W3CDTF">2001-08-31T07:36:14Z</dcterms:created>
  <dcterms:modified xsi:type="dcterms:W3CDTF">2013-06-26T08:43:45Z</dcterms:modified>
  <cp:category/>
  <cp:version/>
  <cp:contentType/>
  <cp:contentStatus/>
</cp:coreProperties>
</file>