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2"/>
  </bookViews>
  <sheets>
    <sheet name="yarış 1" sheetId="1" r:id="rId1"/>
    <sheet name="yarış 2" sheetId="2" r:id="rId2"/>
    <sheet name="GENEL SONUÇ" sheetId="3" r:id="rId3"/>
  </sheets>
  <definedNames/>
  <calcPr fullCalcOnLoad="1"/>
</workbook>
</file>

<file path=xl/sharedStrings.xml><?xml version="1.0" encoding="utf-8"?>
<sst xmlns="http://schemas.openxmlformats.org/spreadsheetml/2006/main" count="510" uniqueCount="109">
  <si>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</si>
  <si>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</si>
  <si>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</si>
  <si>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</si>
  <si>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</si>
  <si>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</si>
  <si>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</si>
  <si>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</si>
  <si>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</si>
  <si>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</si>
  <si>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</si>
  <si>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</si>
  <si>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</si>
  <si>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</si>
  <si>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</si>
  <si>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</si>
  <si>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</si>
  <si>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FARR 40</t>
  </si>
  <si>
    <t>PROTOTYPE</t>
  </si>
  <si>
    <t>MAT 1010</t>
  </si>
  <si>
    <t>YARIŞ SEKRETERLİĞİ</t>
  </si>
  <si>
    <t>FIRST 34.7</t>
  </si>
  <si>
    <t>TCF</t>
  </si>
  <si>
    <t>Yelken</t>
  </si>
  <si>
    <t>Tekne Adı</t>
  </si>
  <si>
    <t>Tekne Tipi</t>
  </si>
  <si>
    <t>Tekne Sahibi / Sorumlu Kişi</t>
  </si>
  <si>
    <t xml:space="preserve">TOPLAM </t>
  </si>
  <si>
    <t>SIRA</t>
  </si>
  <si>
    <t>No</t>
  </si>
  <si>
    <t>PUAN</t>
  </si>
  <si>
    <t>YARIŞ</t>
  </si>
  <si>
    <t>IRC I (SARI) - TCC 1,070 ve üzeri</t>
  </si>
  <si>
    <t>IRC II (YEŞİL) - TCC 1,069 - 1,020 arası</t>
  </si>
  <si>
    <t>IRC III (LACİVERT) - TCC 1,019 - 0,980 arası</t>
  </si>
  <si>
    <t>LOGO</t>
  </si>
  <si>
    <t>YARIŞ KOMİTESİ BAŞKANI</t>
  </si>
  <si>
    <t xml:space="preserve">DESTEK (BEYAZ) </t>
  </si>
  <si>
    <t xml:space="preserve">    * Destek sınıfında spinnaker (simetrik veya asimetrik ) kullanan tekneler</t>
  </si>
  <si>
    <t>ELAN 340</t>
  </si>
  <si>
    <t>CORBY 29</t>
  </si>
  <si>
    <t>BAVARIA 36</t>
  </si>
  <si>
    <t>YARIŞ 1</t>
  </si>
  <si>
    <t>YARIŞ 2</t>
  </si>
  <si>
    <t>BORUSAN RACİNG-ÇILGIN SİGMA</t>
  </si>
  <si>
    <t>BÜLENT DEMİRCİOĞLU / ORHAN TÜKER</t>
  </si>
  <si>
    <t>ARÇELİK ALİZE</t>
  </si>
  <si>
    <t>SİNAN SÜMER</t>
  </si>
  <si>
    <t>SHAK SHUKA II</t>
  </si>
  <si>
    <t>A 35</t>
  </si>
  <si>
    <t>HASAN UTKU ÇETİNER</t>
  </si>
  <si>
    <t>GÜNEŞ SİGORTA FALCON</t>
  </si>
  <si>
    <t>DENİZ YILMAZ</t>
  </si>
  <si>
    <t>TÜPRAŞ ALİZE</t>
  </si>
  <si>
    <t>UNIQ2GO_HANGOVER</t>
  </si>
  <si>
    <t>MEHMET GENCO SİNDEL</t>
  </si>
  <si>
    <t>SUSAIL PETEK</t>
  </si>
  <si>
    <t>PFIZER - HEDEF YELKEN</t>
  </si>
  <si>
    <t>HEDEF YELKEN / EFE REGAY</t>
  </si>
  <si>
    <t>TURKCELL ALİZE</t>
  </si>
  <si>
    <t>MAT 10</t>
  </si>
  <si>
    <t>BEKO ALİZE</t>
  </si>
  <si>
    <t>GORBON 28</t>
  </si>
  <si>
    <t>SİNAN SÜMER / HÜSEYİN AKÇA</t>
  </si>
  <si>
    <t>AKFEN - 40 PLUS</t>
  </si>
  <si>
    <t>POGO 8.50</t>
  </si>
  <si>
    <t>40 PLUS SAILING / ÖZCAN ÖZVERİM</t>
  </si>
  <si>
    <t>KAÇAK</t>
  </si>
  <si>
    <t>SUN FAST 32</t>
  </si>
  <si>
    <t>MİNE</t>
  </si>
  <si>
    <t>DIDI 26</t>
  </si>
  <si>
    <t>YAVUZ TEZELLER / EMRE DERMAN</t>
  </si>
  <si>
    <t>MC DONALDS ZİG ZAG</t>
  </si>
  <si>
    <t>SİNAN SÜMER / BERK GÜRPINAR</t>
  </si>
  <si>
    <t>* FANUC HAPPYHOUR</t>
  </si>
  <si>
    <t>ERMAN AYVAZ</t>
  </si>
  <si>
    <t>*VENUS 1</t>
  </si>
  <si>
    <t>ERTAN ÖZÇEVİK</t>
  </si>
  <si>
    <t xml:space="preserve">    * Destek sınıfında spinnaker (simetrik veya asimetrik) kullanan tekneler</t>
  </si>
  <si>
    <t>IRC IV (TURUNCU) - TCC 0,979 ve altı</t>
  </si>
  <si>
    <t>TAYK / PIRELLI SONBAHAR KUPASI  III</t>
  </si>
  <si>
    <t xml:space="preserve">19 ARALIK 2015 - YARIŞ 1 </t>
  </si>
  <si>
    <t>BOLD</t>
  </si>
  <si>
    <t>BOLT 37</t>
  </si>
  <si>
    <t>MEHMET TAKİ / KERİM KAYA DİNAR</t>
  </si>
  <si>
    <t>EKER SÜTLAÇ</t>
  </si>
  <si>
    <t>MELGES 32</t>
  </si>
  <si>
    <t>NAZMİ AHMET EKER</t>
  </si>
  <si>
    <t>ACADIA 5</t>
  </si>
  <si>
    <t>FARR 280</t>
  </si>
  <si>
    <t>VEDAT TEZMAN / LEVENT ÖZGEN</t>
  </si>
  <si>
    <t>TUĞRUL TEKBULUT / SERDAR ÖNER</t>
  </si>
  <si>
    <t>ENKA CHEESE</t>
  </si>
  <si>
    <t>ENKA / LEVENT PEYNİRCİ</t>
  </si>
  <si>
    <t>SİNAN SÜMER / DOGUKAN KANDEMIR</t>
  </si>
  <si>
    <t>SERDAR ÖNER / BERKCAN ARAT</t>
  </si>
  <si>
    <t>SİNAN SÜMER / MERT GURPINAR</t>
  </si>
  <si>
    <t>sahibinden.com - FLAMENCO</t>
  </si>
  <si>
    <t>EVİDEA SELAN</t>
  </si>
  <si>
    <t>ELAN 310</t>
  </si>
  <si>
    <t>CENAP BARIŞ ERSEMİZ</t>
  </si>
  <si>
    <t>REHA AKBAŞ</t>
  </si>
  <si>
    <t xml:space="preserve">19 ARALIK 2015 - YARIŞ 2 </t>
  </si>
  <si>
    <t xml:space="preserve">                  19 ARALIK 2015</t>
  </si>
  <si>
    <t>CEVAT SATIR / ANIL BERK BAKİ</t>
  </si>
  <si>
    <t>:</t>
  </si>
  <si>
    <t>19 Aralık 2015 Saat: 15:50</t>
  </si>
  <si>
    <t xml:space="preserve">19 Aralık 2015 Saat:15:50 </t>
  </si>
  <si>
    <t xml:space="preserve">19 Aralık 2015 Saat: 15:50 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</si>
</sst>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dd/mm/yyyy;@"/>
    <numFmt numFmtId="188" formatCode="[$-41F]d\ mmmm\ yyyy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36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Times New Roman Tur"/>
      <family val="1"/>
    </font>
    <font>
      <b/>
      <sz val="8"/>
      <name val="Times New Roman Tur"/>
      <family val="1"/>
    </font>
    <font>
      <b/>
      <sz val="11"/>
      <name val="Times New Roman Tur"/>
      <family val="1"/>
    </font>
    <font>
      <b/>
      <sz val="8"/>
      <name val="Arial Tur"/>
      <family val="2"/>
    </font>
    <font>
      <b/>
      <sz val="8"/>
      <color indexed="8"/>
      <name val="Arial Tur"/>
      <family val="2"/>
    </font>
    <font>
      <b/>
      <sz val="12"/>
      <name val="Arial Tur"/>
      <family val="2"/>
    </font>
    <font>
      <b/>
      <sz val="9"/>
      <color indexed="8"/>
      <name val="Arial Tur"/>
      <family val="2"/>
    </font>
    <font>
      <b/>
      <sz val="11"/>
      <name val="Bookman Old Style"/>
      <family val="1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84" fontId="2" fillId="0" borderId="10" xfId="0" applyNumberFormat="1" applyFont="1" applyFill="1" applyBorder="1" applyAlignment="1" applyProtection="1">
      <alignment horizontal="center"/>
      <protection locked="0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80" fontId="0" fillId="0" borderId="0" xfId="0" applyNumberFormat="1" applyAlignment="1">
      <alignment horizontal="center"/>
    </xf>
    <xf numFmtId="0" fontId="26" fillId="0" borderId="0" xfId="0" applyFont="1" applyBorder="1" applyAlignment="1">
      <alignment horizontal="center"/>
    </xf>
    <xf numFmtId="180" fontId="27" fillId="0" borderId="0" xfId="0" applyNumberFormat="1" applyFont="1" applyBorder="1" applyAlignment="1" applyProtection="1">
      <alignment horizontal="center"/>
      <protection locked="0"/>
    </xf>
    <xf numFmtId="1" fontId="2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9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9" fillId="0" borderId="11" xfId="0" applyFont="1" applyFill="1" applyBorder="1" applyAlignment="1" applyProtection="1">
      <alignment horizontal="center"/>
      <protection locked="0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9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Alignment="1">
      <alignment horizontal="center"/>
    </xf>
    <xf numFmtId="1" fontId="6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6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1" fontId="29" fillId="0" borderId="11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/>
    </xf>
    <xf numFmtId="0" fontId="5" fillId="0" borderId="0" xfId="49" applyFont="1" applyAlignment="1">
      <alignment horizontal="center"/>
      <protection/>
    </xf>
    <xf numFmtId="0" fontId="33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1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182" fontId="6" fillId="0" borderId="11" xfId="49" applyNumberFormat="1" applyFont="1" applyFill="1" applyBorder="1" applyAlignment="1">
      <alignment horizontal="center"/>
      <protection/>
    </xf>
    <xf numFmtId="0" fontId="3" fillId="0" borderId="18" xfId="49" applyFont="1" applyFill="1" applyBorder="1" applyAlignment="1">
      <alignment horizontal="center"/>
      <protection/>
    </xf>
    <xf numFmtId="0" fontId="3" fillId="0" borderId="15" xfId="49" applyFont="1" applyFill="1" applyBorder="1" applyAlignment="1">
      <alignment horizontal="center"/>
      <protection/>
    </xf>
    <xf numFmtId="182" fontId="6" fillId="0" borderId="11" xfId="49" applyNumberFormat="1" applyFont="1" applyBorder="1" applyAlignment="1">
      <alignment horizontal="center"/>
      <protection/>
    </xf>
    <xf numFmtId="182" fontId="6" fillId="0" borderId="12" xfId="49" applyNumberFormat="1" applyFont="1" applyBorder="1" applyAlignment="1">
      <alignment horizontal="center"/>
      <protection/>
    </xf>
    <xf numFmtId="0" fontId="6" fillId="0" borderId="12" xfId="49" applyFont="1" applyBorder="1" applyAlignment="1">
      <alignment horizontal="center"/>
      <protection/>
    </xf>
    <xf numFmtId="0" fontId="3" fillId="0" borderId="11" xfId="49" applyFont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1" xfId="49" applyFont="1" applyBorder="1" applyAlignment="1">
      <alignment horizontal="center"/>
      <protection/>
    </xf>
    <xf numFmtId="49" fontId="2" fillId="0" borderId="0" xfId="0" applyNumberFormat="1" applyFont="1" applyFill="1" applyAlignment="1">
      <alignment horizontal="left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/>
    </xf>
    <xf numFmtId="0" fontId="3" fillId="0" borderId="10" xfId="49" applyFont="1" applyBorder="1" applyAlignment="1">
      <alignment horizontal="center"/>
      <protection/>
    </xf>
    <xf numFmtId="0" fontId="3" fillId="0" borderId="12" xfId="49" applyFont="1" applyBorder="1" applyAlignment="1">
      <alignment horizontal="center"/>
      <protection/>
    </xf>
    <xf numFmtId="0" fontId="6" fillId="0" borderId="19" xfId="49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center"/>
    </xf>
    <xf numFmtId="1" fontId="2" fillId="0" borderId="20" xfId="0" applyNumberFormat="1" applyFont="1" applyFill="1" applyBorder="1" applyAlignment="1" applyProtection="1">
      <alignment horizontal="center"/>
      <protection/>
    </xf>
    <xf numFmtId="1" fontId="2" fillId="0" borderId="16" xfId="0" applyNumberFormat="1" applyFont="1" applyFill="1" applyBorder="1" applyAlignment="1" applyProtection="1">
      <alignment horizontal="center"/>
      <protection/>
    </xf>
    <xf numFmtId="182" fontId="6" fillId="0" borderId="12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1" xfId="49" applyFont="1" applyBorder="1" applyAlignment="1">
      <alignment horizontal="center"/>
      <protection/>
    </xf>
    <xf numFmtId="0" fontId="3" fillId="0" borderId="16" xfId="0" applyFont="1" applyBorder="1" applyAlignment="1">
      <alignment horizontal="center"/>
    </xf>
    <xf numFmtId="0" fontId="6" fillId="0" borderId="22" xfId="49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0" fontId="29" fillId="0" borderId="10" xfId="0" applyNumberFormat="1" applyFont="1" applyBorder="1" applyAlignment="1" applyProtection="1">
      <alignment horizontal="center" vertical="center"/>
      <protection locked="0"/>
    </xf>
    <xf numFmtId="180" fontId="29" fillId="0" borderId="11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0" fontId="3" fillId="0" borderId="15" xfId="49" applyFont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rmal 2" xfId="49"/>
    <cellStyle name="Not" xfId="50"/>
    <cellStyle name="Not 2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857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2857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285750" y="6638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285750" y="7324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285750" y="7324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285750" y="6010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85750" y="6219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285750" y="6962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285750" y="6962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733425" y="640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733425" y="6610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733425" y="7286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733425" y="7286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733425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25" name="Text Box 45"/>
        <xdr:cNvSpPr txBox="1">
          <a:spLocks noChangeArrowheads="1"/>
        </xdr:cNvSpPr>
      </xdr:nvSpPr>
      <xdr:spPr>
        <a:xfrm>
          <a:off x="733425" y="640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26" name="Text Box 45"/>
        <xdr:cNvSpPr txBox="1">
          <a:spLocks noChangeArrowheads="1"/>
        </xdr:cNvSpPr>
      </xdr:nvSpPr>
      <xdr:spPr>
        <a:xfrm>
          <a:off x="733425" y="6610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733425" y="5562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733425" y="5562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5">
      <selection activeCell="M42" sqref="M4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6.421875" style="0" customWidth="1"/>
    <col min="4" max="4" width="10.28125" style="0" customWidth="1"/>
    <col min="5" max="5" width="34.7109375" style="0" customWidth="1"/>
    <col min="6" max="6" width="8.00390625" style="58" customWidth="1"/>
    <col min="7" max="7" width="7.7109375" style="0" customWidth="1"/>
    <col min="8" max="8" width="7.00390625" style="0" customWidth="1"/>
    <col min="9" max="9" width="6.00390625" style="0" customWidth="1"/>
    <col min="10" max="10" width="7.28125" style="0" customWidth="1"/>
    <col min="11" max="11" width="4.140625" style="0" customWidth="1"/>
    <col min="12" max="12" width="4.00390625" style="0" customWidth="1"/>
    <col min="13" max="13" width="8.00390625" style="0" customWidth="1"/>
    <col min="14" max="14" width="4.421875" style="0" customWidth="1"/>
    <col min="15" max="15" width="4.00390625" style="0" customWidth="1"/>
    <col min="16" max="16" width="5.421875" style="45" customWidth="1"/>
  </cols>
  <sheetData>
    <row r="1" spans="1:16" ht="14.25">
      <c r="A1" s="7"/>
      <c r="F1" s="79" t="s">
        <v>80</v>
      </c>
      <c r="G1" s="7"/>
      <c r="I1" s="8"/>
      <c r="J1" s="8"/>
      <c r="K1" s="8"/>
      <c r="L1" s="8"/>
      <c r="M1" s="8"/>
      <c r="N1" s="8"/>
      <c r="O1" s="8"/>
      <c r="P1" s="26"/>
    </row>
    <row r="2" spans="1:16" ht="12.75">
      <c r="A2" s="7"/>
      <c r="F2" s="57" t="s">
        <v>81</v>
      </c>
      <c r="G2" s="7"/>
      <c r="I2" s="8"/>
      <c r="J2" s="8"/>
      <c r="K2" s="8"/>
      <c r="L2" s="8"/>
      <c r="M2" s="8"/>
      <c r="N2" s="8"/>
      <c r="O2" s="8"/>
      <c r="P2" s="26"/>
    </row>
    <row r="3" spans="1:16" ht="14.25" customHeight="1">
      <c r="A3" s="3" t="s">
        <v>32</v>
      </c>
      <c r="E3" s="5"/>
      <c r="F3" s="5"/>
      <c r="G3" s="9" t="s">
        <v>0</v>
      </c>
      <c r="H3" s="2">
        <v>0.4479166666666667</v>
      </c>
      <c r="I3" s="10"/>
      <c r="J3" s="11"/>
      <c r="K3" s="12"/>
      <c r="L3" s="5"/>
      <c r="M3" s="12"/>
      <c r="N3" s="12"/>
      <c r="O3" s="5"/>
      <c r="P3" s="41"/>
    </row>
    <row r="4" spans="1:16" ht="11.25" customHeight="1">
      <c r="A4" s="7"/>
      <c r="B4" s="27" t="s">
        <v>1</v>
      </c>
      <c r="C4" s="119" t="s">
        <v>2</v>
      </c>
      <c r="D4" s="121" t="s">
        <v>3</v>
      </c>
      <c r="E4" s="121" t="s">
        <v>4</v>
      </c>
      <c r="F4" s="13" t="s">
        <v>5</v>
      </c>
      <c r="G4" s="67" t="s">
        <v>6</v>
      </c>
      <c r="H4" s="68"/>
      <c r="I4" s="123" t="s">
        <v>7</v>
      </c>
      <c r="J4" s="64" t="s">
        <v>8</v>
      </c>
      <c r="K4" s="65"/>
      <c r="L4" s="66"/>
      <c r="M4" s="64" t="s">
        <v>9</v>
      </c>
      <c r="N4" s="65"/>
      <c r="O4" s="66"/>
      <c r="P4" s="42" t="s">
        <v>31</v>
      </c>
    </row>
    <row r="5" spans="1:16" ht="11.25" customHeight="1">
      <c r="A5" s="7"/>
      <c r="B5" s="28" t="s">
        <v>10</v>
      </c>
      <c r="C5" s="120"/>
      <c r="D5" s="122"/>
      <c r="E5" s="122"/>
      <c r="F5" s="56" t="s">
        <v>11</v>
      </c>
      <c r="G5" s="14" t="s">
        <v>11</v>
      </c>
      <c r="H5" s="15" t="s">
        <v>12</v>
      </c>
      <c r="I5" s="124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43" t="s">
        <v>16</v>
      </c>
    </row>
    <row r="6" spans="1:16" ht="16.5" customHeight="1">
      <c r="A6" s="7"/>
      <c r="B6" s="89">
        <v>3212</v>
      </c>
      <c r="C6" s="89" t="s">
        <v>85</v>
      </c>
      <c r="D6" s="106" t="s">
        <v>86</v>
      </c>
      <c r="E6" s="105" t="s">
        <v>87</v>
      </c>
      <c r="F6" s="1">
        <v>0.5085532407407407</v>
      </c>
      <c r="G6" s="18">
        <f>IF(F6&gt;H$3,F6-H$3,F6+24-H$3)</f>
        <v>0.06063657407407402</v>
      </c>
      <c r="H6" s="19">
        <f>HOUR(G6)*60*60+MINUTE(G6)*60+SECOND(G6)</f>
        <v>5239</v>
      </c>
      <c r="I6" s="111">
        <v>1.158</v>
      </c>
      <c r="J6" s="109">
        <f>H6*I6</f>
        <v>6066.762</v>
      </c>
      <c r="K6" s="20">
        <f aca="true" t="shared" si="0" ref="K6:L9">RANK(J6,J$6:J$9,1)</f>
        <v>1</v>
      </c>
      <c r="L6" s="20">
        <f t="shared" si="0"/>
        <v>1</v>
      </c>
      <c r="M6" s="71">
        <f>H6*I6</f>
        <v>6066.762</v>
      </c>
      <c r="N6" s="20">
        <f aca="true" t="shared" si="1" ref="N6:O9">RANK(M6,M$6:M$9,1)</f>
        <v>1</v>
      </c>
      <c r="O6" s="20">
        <f t="shared" si="1"/>
        <v>1</v>
      </c>
      <c r="P6" s="44">
        <f>O6*1</f>
        <v>1</v>
      </c>
    </row>
    <row r="7" spans="1:16" ht="16.5" customHeight="1">
      <c r="A7" s="7"/>
      <c r="B7" s="87">
        <v>7400</v>
      </c>
      <c r="C7" s="88" t="s">
        <v>44</v>
      </c>
      <c r="D7" s="89" t="s">
        <v>17</v>
      </c>
      <c r="E7" s="89" t="s">
        <v>45</v>
      </c>
      <c r="F7" s="1">
        <v>0.508900462962963</v>
      </c>
      <c r="G7" s="18">
        <f>IF(F7&gt;H$3,F7-H$3,F7+24-H$3)</f>
        <v>0.0609837962962963</v>
      </c>
      <c r="H7" s="19">
        <f>HOUR(G7)*60*60+MINUTE(G7)*60+SECOND(G7)</f>
        <v>5269</v>
      </c>
      <c r="I7" s="90">
        <v>1.166</v>
      </c>
      <c r="J7" s="109">
        <f>H7*I7</f>
        <v>6143.6539999999995</v>
      </c>
      <c r="K7" s="20">
        <f t="shared" si="0"/>
        <v>2</v>
      </c>
      <c r="L7" s="20">
        <f t="shared" si="0"/>
        <v>2</v>
      </c>
      <c r="M7" s="71">
        <f>H7*I7</f>
        <v>6143.6539999999995</v>
      </c>
      <c r="N7" s="20">
        <f t="shared" si="1"/>
        <v>2</v>
      </c>
      <c r="O7" s="20">
        <f t="shared" si="1"/>
        <v>2</v>
      </c>
      <c r="P7" s="44">
        <f>O7*1</f>
        <v>2</v>
      </c>
    </row>
    <row r="8" spans="1:16" ht="16.5" customHeight="1">
      <c r="A8" s="7"/>
      <c r="B8" s="87">
        <v>1040</v>
      </c>
      <c r="C8" s="89" t="s">
        <v>82</v>
      </c>
      <c r="D8" s="97" t="s">
        <v>83</v>
      </c>
      <c r="E8" s="106" t="s">
        <v>84</v>
      </c>
      <c r="F8" s="1">
        <v>0.5134722222222222</v>
      </c>
      <c r="G8" s="18">
        <f>IF(F8&gt;H$3,F8-H$3,F8+24-H$3)</f>
        <v>0.06555555555555553</v>
      </c>
      <c r="H8" s="19">
        <f>HOUR(G8)*60*60+MINUTE(G8)*60+SECOND(G8)</f>
        <v>5664</v>
      </c>
      <c r="I8" s="91">
        <v>1.166</v>
      </c>
      <c r="J8" s="109">
        <f>H8*I8</f>
        <v>6604.223999999999</v>
      </c>
      <c r="K8" s="20">
        <f t="shared" si="0"/>
        <v>3</v>
      </c>
      <c r="L8" s="20">
        <f t="shared" si="0"/>
        <v>3</v>
      </c>
      <c r="M8" s="71">
        <f>H8*I8</f>
        <v>6604.223999999999</v>
      </c>
      <c r="N8" s="20">
        <f t="shared" si="1"/>
        <v>3</v>
      </c>
      <c r="O8" s="20">
        <f t="shared" si="1"/>
        <v>3</v>
      </c>
      <c r="P8" s="44">
        <f>O8*1</f>
        <v>3</v>
      </c>
    </row>
    <row r="9" spans="1:16" ht="16.5" customHeight="1">
      <c r="A9" s="7"/>
      <c r="B9" s="89">
        <v>28001</v>
      </c>
      <c r="C9" s="89" t="s">
        <v>88</v>
      </c>
      <c r="D9" s="93" t="s">
        <v>89</v>
      </c>
      <c r="E9" s="108" t="s">
        <v>90</v>
      </c>
      <c r="F9" s="46">
        <v>0.5169444444444444</v>
      </c>
      <c r="G9" s="18">
        <f>IF(F9&gt;H$3,F9-H$3,F9+24-H$3)</f>
        <v>0.06902777777777774</v>
      </c>
      <c r="H9" s="19">
        <f>HOUR(G9)*60*60+MINUTE(G9)*60+SECOND(G9)</f>
        <v>5964</v>
      </c>
      <c r="I9" s="111">
        <v>1.109</v>
      </c>
      <c r="J9" s="110">
        <f>H9*I9</f>
        <v>6614.076</v>
      </c>
      <c r="K9" s="20">
        <f t="shared" si="0"/>
        <v>4</v>
      </c>
      <c r="L9" s="20">
        <f t="shared" si="0"/>
        <v>4</v>
      </c>
      <c r="M9" s="19">
        <f>H9*I9</f>
        <v>6614.076</v>
      </c>
      <c r="N9" s="20">
        <f t="shared" si="1"/>
        <v>4</v>
      </c>
      <c r="O9" s="20">
        <f t="shared" si="1"/>
        <v>4</v>
      </c>
      <c r="P9" s="44">
        <f>O9*1</f>
        <v>4</v>
      </c>
    </row>
    <row r="10" spans="1:16" ht="14.25" customHeight="1">
      <c r="A10" s="3" t="s">
        <v>33</v>
      </c>
      <c r="E10" s="5"/>
      <c r="F10" s="5"/>
      <c r="G10" s="9" t="s">
        <v>0</v>
      </c>
      <c r="H10" s="2">
        <v>0.4479166666666667</v>
      </c>
      <c r="I10" s="10"/>
      <c r="J10" s="11"/>
      <c r="K10" s="12"/>
      <c r="L10" s="5"/>
      <c r="M10" s="12"/>
      <c r="N10" s="12"/>
      <c r="O10" s="5"/>
      <c r="P10" s="41"/>
    </row>
    <row r="11" spans="1:16" ht="11.25" customHeight="1">
      <c r="A11" s="7"/>
      <c r="B11" s="27" t="s">
        <v>1</v>
      </c>
      <c r="C11" s="119" t="s">
        <v>2</v>
      </c>
      <c r="D11" s="121" t="s">
        <v>3</v>
      </c>
      <c r="E11" s="121" t="s">
        <v>4</v>
      </c>
      <c r="F11" s="13" t="s">
        <v>5</v>
      </c>
      <c r="G11" s="67" t="s">
        <v>6</v>
      </c>
      <c r="H11" s="68"/>
      <c r="I11" s="123" t="s">
        <v>7</v>
      </c>
      <c r="J11" s="64" t="s">
        <v>8</v>
      </c>
      <c r="K11" s="65"/>
      <c r="L11" s="66"/>
      <c r="M11" s="64" t="s">
        <v>9</v>
      </c>
      <c r="N11" s="65"/>
      <c r="O11" s="66"/>
      <c r="P11" s="42" t="s">
        <v>31</v>
      </c>
    </row>
    <row r="12" spans="1:16" ht="10.5" customHeight="1">
      <c r="A12" s="7"/>
      <c r="B12" s="28" t="s">
        <v>10</v>
      </c>
      <c r="C12" s="120"/>
      <c r="D12" s="122"/>
      <c r="E12" s="122"/>
      <c r="F12" s="56" t="s">
        <v>11</v>
      </c>
      <c r="G12" s="14" t="s">
        <v>11</v>
      </c>
      <c r="H12" s="15" t="s">
        <v>12</v>
      </c>
      <c r="I12" s="124"/>
      <c r="J12" s="16" t="s">
        <v>13</v>
      </c>
      <c r="K12" s="16" t="s">
        <v>14</v>
      </c>
      <c r="L12" s="17" t="s">
        <v>15</v>
      </c>
      <c r="M12" s="16" t="s">
        <v>13</v>
      </c>
      <c r="N12" s="16" t="s">
        <v>14</v>
      </c>
      <c r="O12" s="17" t="s">
        <v>15</v>
      </c>
      <c r="P12" s="43" t="s">
        <v>16</v>
      </c>
    </row>
    <row r="13" spans="1:16" ht="16.5" customHeight="1">
      <c r="A13" s="7"/>
      <c r="B13" s="89">
        <v>105</v>
      </c>
      <c r="C13" s="93" t="s">
        <v>92</v>
      </c>
      <c r="D13" s="106" t="s">
        <v>19</v>
      </c>
      <c r="E13" s="112" t="s">
        <v>93</v>
      </c>
      <c r="F13" s="21">
        <v>0.5143402777777778</v>
      </c>
      <c r="G13" s="18">
        <f>IF(F13&gt;H$10,F13-H$10,F13+24-H$10)</f>
        <v>0.06642361111111111</v>
      </c>
      <c r="H13" s="19">
        <f>HOUR(G13)*60*60+MINUTE(G13)*60+SECOND(G13)</f>
        <v>5739</v>
      </c>
      <c r="I13" s="116">
        <v>1.038</v>
      </c>
      <c r="J13" s="19">
        <f>H13*I13</f>
        <v>5957.082</v>
      </c>
      <c r="K13" s="20">
        <f aca="true" t="shared" si="2" ref="K13:L16">RANK(J13,J$13:J$16,1)</f>
        <v>1</v>
      </c>
      <c r="L13" s="20">
        <f t="shared" si="2"/>
        <v>1</v>
      </c>
      <c r="M13" s="19">
        <f>H13*I13</f>
        <v>5957.082</v>
      </c>
      <c r="N13" s="20">
        <f aca="true" t="shared" si="3" ref="N13:O16">RANK(M13,M$13:M$16,1)</f>
        <v>1</v>
      </c>
      <c r="O13" s="20">
        <f t="shared" si="3"/>
        <v>1</v>
      </c>
      <c r="P13" s="44">
        <f>O13*1</f>
        <v>1</v>
      </c>
    </row>
    <row r="14" spans="1:16" ht="16.5" customHeight="1">
      <c r="A14" s="7"/>
      <c r="B14" s="87">
        <v>1582</v>
      </c>
      <c r="C14" s="92" t="s">
        <v>46</v>
      </c>
      <c r="D14" s="87" t="s">
        <v>19</v>
      </c>
      <c r="E14" s="113" t="s">
        <v>47</v>
      </c>
      <c r="F14" s="21">
        <v>0.5147106481481482</v>
      </c>
      <c r="G14" s="18">
        <f>IF(F14&gt;H$10,F14-H$10,F14+24-H$10)</f>
        <v>0.06679398148148147</v>
      </c>
      <c r="H14" s="19">
        <f>HOUR(G14)*60*60+MINUTE(G14)*60+SECOND(G14)</f>
        <v>5771</v>
      </c>
      <c r="I14" s="107">
        <v>1.038</v>
      </c>
      <c r="J14" s="19">
        <f>H14*I14</f>
        <v>5990.298</v>
      </c>
      <c r="K14" s="20">
        <f t="shared" si="2"/>
        <v>2</v>
      </c>
      <c r="L14" s="20">
        <f t="shared" si="2"/>
        <v>2</v>
      </c>
      <c r="M14" s="19">
        <f>H14*I14</f>
        <v>5990.298</v>
      </c>
      <c r="N14" s="20">
        <f t="shared" si="3"/>
        <v>2</v>
      </c>
      <c r="O14" s="20">
        <f t="shared" si="3"/>
        <v>2</v>
      </c>
      <c r="P14" s="44">
        <f>O14*1</f>
        <v>2</v>
      </c>
    </row>
    <row r="15" spans="1:16" ht="16.5" customHeight="1">
      <c r="A15" s="7"/>
      <c r="B15" s="89">
        <v>508</v>
      </c>
      <c r="C15" s="93" t="s">
        <v>35</v>
      </c>
      <c r="D15" s="106" t="s">
        <v>19</v>
      </c>
      <c r="E15" s="114" t="s">
        <v>91</v>
      </c>
      <c r="F15" s="21">
        <v>0.5150810185185185</v>
      </c>
      <c r="G15" s="18">
        <f>IF(F15&gt;H$10,F15-H$10,F15+24-H$10)</f>
        <v>0.06716435185185182</v>
      </c>
      <c r="H15" s="19">
        <f>HOUR(G15)*60*60+MINUTE(G15)*60+SECOND(G15)</f>
        <v>5803</v>
      </c>
      <c r="I15" s="116">
        <v>1.039</v>
      </c>
      <c r="J15" s="19">
        <f>H15*I15</f>
        <v>6029.317</v>
      </c>
      <c r="K15" s="20">
        <f t="shared" si="2"/>
        <v>3</v>
      </c>
      <c r="L15" s="20">
        <f t="shared" si="2"/>
        <v>3</v>
      </c>
      <c r="M15" s="19">
        <f>H15*I15</f>
        <v>6029.317</v>
      </c>
      <c r="N15" s="20">
        <f t="shared" si="3"/>
        <v>3</v>
      </c>
      <c r="O15" s="20">
        <f t="shared" si="3"/>
        <v>3</v>
      </c>
      <c r="P15" s="44">
        <f>O15*1</f>
        <v>3</v>
      </c>
    </row>
    <row r="16" spans="1:16" ht="16.5" customHeight="1">
      <c r="A16" s="7"/>
      <c r="B16" s="89">
        <v>9939</v>
      </c>
      <c r="C16" s="93" t="s">
        <v>48</v>
      </c>
      <c r="D16" s="89" t="s">
        <v>49</v>
      </c>
      <c r="E16" s="115" t="s">
        <v>50</v>
      </c>
      <c r="F16" s="21">
        <v>0.5160069444444445</v>
      </c>
      <c r="G16" s="18">
        <f>IF(F16&gt;H$10,F16-H$10,F16+24-H$10)</f>
        <v>0.06809027777777782</v>
      </c>
      <c r="H16" s="19">
        <f>HOUR(G16)*60*60+MINUTE(G16)*60+SECOND(G16)</f>
        <v>5883</v>
      </c>
      <c r="I16" s="116">
        <v>1.026</v>
      </c>
      <c r="J16" s="19">
        <f>H16*I16</f>
        <v>6035.9580000000005</v>
      </c>
      <c r="K16" s="20">
        <f t="shared" si="2"/>
        <v>4</v>
      </c>
      <c r="L16" s="20">
        <f t="shared" si="2"/>
        <v>4</v>
      </c>
      <c r="M16" s="19">
        <f>H16*I16</f>
        <v>6035.9580000000005</v>
      </c>
      <c r="N16" s="20">
        <f t="shared" si="3"/>
        <v>4</v>
      </c>
      <c r="O16" s="20">
        <f t="shared" si="3"/>
        <v>4</v>
      </c>
      <c r="P16" s="44">
        <f>O16*1</f>
        <v>4</v>
      </c>
    </row>
    <row r="17" spans="1:16" ht="14.25" customHeight="1">
      <c r="A17" s="3" t="s">
        <v>34</v>
      </c>
      <c r="B17" s="40"/>
      <c r="C17" s="40"/>
      <c r="D17" s="40"/>
      <c r="E17" s="5"/>
      <c r="F17" s="5"/>
      <c r="G17" s="9" t="s">
        <v>0</v>
      </c>
      <c r="H17" s="2">
        <v>0.4513888888888889</v>
      </c>
      <c r="I17" s="10"/>
      <c r="J17" s="11"/>
      <c r="K17" s="12"/>
      <c r="L17" s="5"/>
      <c r="M17" s="12"/>
      <c r="N17" s="12"/>
      <c r="O17" s="5"/>
      <c r="P17" s="41"/>
    </row>
    <row r="18" spans="1:16" ht="12" customHeight="1">
      <c r="A18" s="7"/>
      <c r="B18" s="27" t="s">
        <v>1</v>
      </c>
      <c r="C18" s="119" t="s">
        <v>2</v>
      </c>
      <c r="D18" s="121" t="s">
        <v>3</v>
      </c>
      <c r="E18" s="121" t="s">
        <v>4</v>
      </c>
      <c r="F18" s="13" t="s">
        <v>5</v>
      </c>
      <c r="G18" s="67" t="s">
        <v>6</v>
      </c>
      <c r="H18" s="68"/>
      <c r="I18" s="123" t="s">
        <v>7</v>
      </c>
      <c r="J18" s="64" t="s">
        <v>8</v>
      </c>
      <c r="K18" s="65"/>
      <c r="L18" s="66"/>
      <c r="M18" s="64" t="s">
        <v>9</v>
      </c>
      <c r="N18" s="65"/>
      <c r="O18" s="66"/>
      <c r="P18" s="42" t="s">
        <v>31</v>
      </c>
    </row>
    <row r="19" spans="1:16" ht="12" customHeight="1">
      <c r="A19" s="7"/>
      <c r="B19" s="28" t="s">
        <v>10</v>
      </c>
      <c r="C19" s="120"/>
      <c r="D19" s="122"/>
      <c r="E19" s="122"/>
      <c r="F19" s="56" t="s">
        <v>11</v>
      </c>
      <c r="G19" s="14" t="s">
        <v>11</v>
      </c>
      <c r="H19" s="15" t="s">
        <v>12</v>
      </c>
      <c r="I19" s="124"/>
      <c r="J19" s="16" t="s">
        <v>13</v>
      </c>
      <c r="K19" s="16" t="s">
        <v>14</v>
      </c>
      <c r="L19" s="17" t="s">
        <v>15</v>
      </c>
      <c r="M19" s="16" t="s">
        <v>13</v>
      </c>
      <c r="N19" s="16" t="s">
        <v>14</v>
      </c>
      <c r="O19" s="17" t="s">
        <v>15</v>
      </c>
      <c r="P19" s="43" t="s">
        <v>16</v>
      </c>
    </row>
    <row r="20" spans="1:16" ht="16.5" customHeight="1">
      <c r="A20" s="7"/>
      <c r="B20" s="106">
        <v>1987</v>
      </c>
      <c r="C20" s="117" t="s">
        <v>51</v>
      </c>
      <c r="D20" s="106" t="s">
        <v>21</v>
      </c>
      <c r="E20" s="112" t="s">
        <v>52</v>
      </c>
      <c r="F20" s="21">
        <v>0.4995833333333333</v>
      </c>
      <c r="G20" s="18">
        <f aca="true" t="shared" si="4" ref="G20:G27">IF(F20&gt;H$17,F20-H$17,F20+24-H$17)</f>
        <v>0.04819444444444443</v>
      </c>
      <c r="H20" s="19">
        <f aca="true" t="shared" si="5" ref="H20:H27">HOUR(G20)*60*60+MINUTE(G20)*60+SECOND(G20)</f>
        <v>4164</v>
      </c>
      <c r="I20" s="95">
        <v>1.001</v>
      </c>
      <c r="J20" s="110">
        <f aca="true" t="shared" si="6" ref="J20:J27">H20*I20</f>
        <v>4168.164</v>
      </c>
      <c r="K20" s="20">
        <f aca="true" t="shared" si="7" ref="K20:L27">RANK(J20,J$20:J$27,1)</f>
        <v>1</v>
      </c>
      <c r="L20" s="20">
        <f t="shared" si="7"/>
        <v>1</v>
      </c>
      <c r="M20" s="19">
        <f aca="true" t="shared" si="8" ref="M20:M27">H20*I20</f>
        <v>4168.164</v>
      </c>
      <c r="N20" s="20">
        <f aca="true" t="shared" si="9" ref="N20:O27">RANK(M20,M$20:M$27,1)</f>
        <v>1</v>
      </c>
      <c r="O20" s="20">
        <f t="shared" si="9"/>
        <v>1</v>
      </c>
      <c r="P20" s="44">
        <f aca="true" t="shared" si="10" ref="P20:P27">O20*1</f>
        <v>1</v>
      </c>
    </row>
    <row r="21" spans="1:16" ht="16.5" customHeight="1">
      <c r="A21" s="7"/>
      <c r="B21" s="97">
        <v>3470</v>
      </c>
      <c r="C21" s="117" t="s">
        <v>53</v>
      </c>
      <c r="D21" s="97" t="s">
        <v>21</v>
      </c>
      <c r="E21" s="118" t="s">
        <v>94</v>
      </c>
      <c r="F21" s="21">
        <v>0.5003587962962963</v>
      </c>
      <c r="G21" s="18">
        <f t="shared" si="4"/>
        <v>0.04896990740740742</v>
      </c>
      <c r="H21" s="19">
        <f t="shared" si="5"/>
        <v>4231</v>
      </c>
      <c r="I21" s="94">
        <v>0.999</v>
      </c>
      <c r="J21" s="110">
        <f t="shared" si="6"/>
        <v>4226.769</v>
      </c>
      <c r="K21" s="20">
        <f t="shared" si="7"/>
        <v>2</v>
      </c>
      <c r="L21" s="20">
        <f t="shared" si="7"/>
        <v>2</v>
      </c>
      <c r="M21" s="19">
        <f t="shared" si="8"/>
        <v>4226.769</v>
      </c>
      <c r="N21" s="20">
        <f t="shared" si="9"/>
        <v>2</v>
      </c>
      <c r="O21" s="20">
        <f t="shared" si="9"/>
        <v>2</v>
      </c>
      <c r="P21" s="44">
        <f t="shared" si="10"/>
        <v>2</v>
      </c>
    </row>
    <row r="22" spans="1:16" ht="16.5" customHeight="1">
      <c r="A22" s="7"/>
      <c r="B22" s="106">
        <v>1979</v>
      </c>
      <c r="C22" s="106" t="s">
        <v>54</v>
      </c>
      <c r="D22" s="106" t="s">
        <v>21</v>
      </c>
      <c r="E22" s="81" t="s">
        <v>55</v>
      </c>
      <c r="F22" s="21">
        <v>0.5022222222222222</v>
      </c>
      <c r="G22" s="18">
        <f t="shared" si="4"/>
        <v>0.05083333333333334</v>
      </c>
      <c r="H22" s="19">
        <f t="shared" si="5"/>
        <v>4392</v>
      </c>
      <c r="I22" s="95">
        <v>0.99</v>
      </c>
      <c r="J22" s="110">
        <f t="shared" si="6"/>
        <v>4348.08</v>
      </c>
      <c r="K22" s="20">
        <f t="shared" si="7"/>
        <v>3</v>
      </c>
      <c r="L22" s="20">
        <f t="shared" si="7"/>
        <v>3</v>
      </c>
      <c r="M22" s="19">
        <f t="shared" si="8"/>
        <v>4348.08</v>
      </c>
      <c r="N22" s="20">
        <f t="shared" si="9"/>
        <v>3</v>
      </c>
      <c r="O22" s="20">
        <f t="shared" si="9"/>
        <v>3</v>
      </c>
      <c r="P22" s="44">
        <f t="shared" si="10"/>
        <v>3</v>
      </c>
    </row>
    <row r="23" spans="1:16" ht="16.5" customHeight="1">
      <c r="A23" s="7"/>
      <c r="B23" s="97">
        <v>532</v>
      </c>
      <c r="C23" s="106" t="s">
        <v>59</v>
      </c>
      <c r="D23" s="106" t="s">
        <v>60</v>
      </c>
      <c r="E23" s="81" t="s">
        <v>96</v>
      </c>
      <c r="F23" s="21">
        <v>0.502662037037037</v>
      </c>
      <c r="G23" s="18">
        <f t="shared" si="4"/>
        <v>0.05127314814814815</v>
      </c>
      <c r="H23" s="19">
        <f t="shared" si="5"/>
        <v>4430</v>
      </c>
      <c r="I23" s="94">
        <v>0.985</v>
      </c>
      <c r="J23" s="110">
        <f t="shared" si="6"/>
        <v>4363.55</v>
      </c>
      <c r="K23" s="20">
        <f t="shared" si="7"/>
        <v>4</v>
      </c>
      <c r="L23" s="20">
        <f t="shared" si="7"/>
        <v>4</v>
      </c>
      <c r="M23" s="19">
        <f t="shared" si="8"/>
        <v>4363.55</v>
      </c>
      <c r="N23" s="20">
        <f t="shared" si="9"/>
        <v>4</v>
      </c>
      <c r="O23" s="20">
        <f t="shared" si="9"/>
        <v>4</v>
      </c>
      <c r="P23" s="44">
        <f t="shared" si="10"/>
        <v>4</v>
      </c>
    </row>
    <row r="24" spans="1:16" ht="16.5" customHeight="1">
      <c r="A24" s="7"/>
      <c r="B24" s="97">
        <v>2901</v>
      </c>
      <c r="C24" s="106" t="s">
        <v>57</v>
      </c>
      <c r="D24" s="106" t="s">
        <v>40</v>
      </c>
      <c r="E24" s="81" t="s">
        <v>58</v>
      </c>
      <c r="F24" s="21">
        <v>0.5027083333333333</v>
      </c>
      <c r="G24" s="18">
        <f t="shared" si="4"/>
        <v>0.05131944444444442</v>
      </c>
      <c r="H24" s="19">
        <f t="shared" si="5"/>
        <v>4434</v>
      </c>
      <c r="I24" s="94">
        <v>0.987</v>
      </c>
      <c r="J24" s="110">
        <f t="shared" si="6"/>
        <v>4376.358</v>
      </c>
      <c r="K24" s="20">
        <f t="shared" si="7"/>
        <v>5</v>
      </c>
      <c r="L24" s="20">
        <f t="shared" si="7"/>
        <v>5</v>
      </c>
      <c r="M24" s="19">
        <f t="shared" si="8"/>
        <v>4376.358</v>
      </c>
      <c r="N24" s="20">
        <f t="shared" si="9"/>
        <v>5</v>
      </c>
      <c r="O24" s="20">
        <f t="shared" si="9"/>
        <v>5</v>
      </c>
      <c r="P24" s="44">
        <f t="shared" si="10"/>
        <v>5</v>
      </c>
    </row>
    <row r="25" spans="1:16" ht="16.5" customHeight="1">
      <c r="A25" s="7"/>
      <c r="B25" s="97">
        <v>348</v>
      </c>
      <c r="C25" s="106" t="s">
        <v>61</v>
      </c>
      <c r="D25" s="106" t="s">
        <v>62</v>
      </c>
      <c r="E25" s="81" t="s">
        <v>63</v>
      </c>
      <c r="F25" s="21">
        <v>0.5031018518518519</v>
      </c>
      <c r="G25" s="18">
        <f t="shared" si="4"/>
        <v>0.05171296296296296</v>
      </c>
      <c r="H25" s="19">
        <f t="shared" si="5"/>
        <v>4468</v>
      </c>
      <c r="I25" s="94">
        <v>0.981</v>
      </c>
      <c r="J25" s="110">
        <f t="shared" si="6"/>
        <v>4383.108</v>
      </c>
      <c r="K25" s="20">
        <f t="shared" si="7"/>
        <v>6</v>
      </c>
      <c r="L25" s="20">
        <f t="shared" si="7"/>
        <v>6</v>
      </c>
      <c r="M25" s="19">
        <f t="shared" si="8"/>
        <v>4383.108</v>
      </c>
      <c r="N25" s="20">
        <f t="shared" si="9"/>
        <v>6</v>
      </c>
      <c r="O25" s="20">
        <f t="shared" si="9"/>
        <v>6</v>
      </c>
      <c r="P25" s="44">
        <f t="shared" si="10"/>
        <v>6</v>
      </c>
    </row>
    <row r="26" spans="1:16" ht="16.5" customHeight="1">
      <c r="A26" s="7"/>
      <c r="B26" s="97">
        <v>408</v>
      </c>
      <c r="C26" s="106" t="s">
        <v>97</v>
      </c>
      <c r="D26" s="106" t="s">
        <v>39</v>
      </c>
      <c r="E26" s="81" t="s">
        <v>95</v>
      </c>
      <c r="F26" s="21">
        <v>0.5062152777777778</v>
      </c>
      <c r="G26" s="18">
        <f t="shared" si="4"/>
        <v>0.054826388888888855</v>
      </c>
      <c r="H26" s="19">
        <f t="shared" si="5"/>
        <v>4737</v>
      </c>
      <c r="I26" s="94">
        <v>0.99</v>
      </c>
      <c r="J26" s="110">
        <f t="shared" si="6"/>
        <v>4689.63</v>
      </c>
      <c r="K26" s="20">
        <f t="shared" si="7"/>
        <v>7</v>
      </c>
      <c r="L26" s="20">
        <f t="shared" si="7"/>
        <v>7</v>
      </c>
      <c r="M26" s="19">
        <f t="shared" si="8"/>
        <v>4689.63</v>
      </c>
      <c r="N26" s="20">
        <f t="shared" si="9"/>
        <v>7</v>
      </c>
      <c r="O26" s="20">
        <f t="shared" si="9"/>
        <v>7</v>
      </c>
      <c r="P26" s="44">
        <f t="shared" si="10"/>
        <v>7</v>
      </c>
    </row>
    <row r="27" spans="1:16" ht="16.5" customHeight="1">
      <c r="A27" s="7"/>
      <c r="B27" s="106">
        <v>275</v>
      </c>
      <c r="C27" s="106" t="s">
        <v>56</v>
      </c>
      <c r="D27" s="106" t="s">
        <v>18</v>
      </c>
      <c r="E27" s="81" t="s">
        <v>104</v>
      </c>
      <c r="F27" s="21">
        <v>0.5091550925925926</v>
      </c>
      <c r="G27" s="18">
        <f t="shared" si="4"/>
        <v>0.05776620370370372</v>
      </c>
      <c r="H27" s="19">
        <f t="shared" si="5"/>
        <v>4991</v>
      </c>
      <c r="I27" s="95">
        <v>0.988</v>
      </c>
      <c r="J27" s="110">
        <f t="shared" si="6"/>
        <v>4931.108</v>
      </c>
      <c r="K27" s="20">
        <f t="shared" si="7"/>
        <v>8</v>
      </c>
      <c r="L27" s="20">
        <f t="shared" si="7"/>
        <v>8</v>
      </c>
      <c r="M27" s="19">
        <f t="shared" si="8"/>
        <v>4931.108</v>
      </c>
      <c r="N27" s="20">
        <f t="shared" si="9"/>
        <v>8</v>
      </c>
      <c r="O27" s="20">
        <f t="shared" si="9"/>
        <v>8</v>
      </c>
      <c r="P27" s="44">
        <f t="shared" si="10"/>
        <v>8</v>
      </c>
    </row>
    <row r="28" spans="1:16" ht="14.25" customHeight="1">
      <c r="A28" s="3" t="s">
        <v>79</v>
      </c>
      <c r="B28" s="40"/>
      <c r="C28" s="40"/>
      <c r="D28" s="40"/>
      <c r="E28" s="5"/>
      <c r="F28" s="5"/>
      <c r="G28" s="9" t="s">
        <v>0</v>
      </c>
      <c r="H28" s="2">
        <v>0.4513888888888889</v>
      </c>
      <c r="I28" s="10"/>
      <c r="J28" s="11"/>
      <c r="K28" s="12"/>
      <c r="L28" s="5"/>
      <c r="M28" s="12"/>
      <c r="N28" s="12"/>
      <c r="O28" s="5"/>
      <c r="P28" s="41"/>
    </row>
    <row r="29" spans="1:16" ht="12" customHeight="1">
      <c r="A29" s="7"/>
      <c r="B29" s="27" t="s">
        <v>1</v>
      </c>
      <c r="C29" s="119" t="s">
        <v>2</v>
      </c>
      <c r="D29" s="121" t="s">
        <v>3</v>
      </c>
      <c r="E29" s="121" t="s">
        <v>4</v>
      </c>
      <c r="F29" s="13" t="s">
        <v>5</v>
      </c>
      <c r="G29" s="67" t="s">
        <v>6</v>
      </c>
      <c r="H29" s="68"/>
      <c r="I29" s="123" t="s">
        <v>7</v>
      </c>
      <c r="J29" s="64" t="s">
        <v>8</v>
      </c>
      <c r="K29" s="65"/>
      <c r="L29" s="66"/>
      <c r="M29" s="64" t="s">
        <v>9</v>
      </c>
      <c r="N29" s="65"/>
      <c r="O29" s="66"/>
      <c r="P29" s="42" t="s">
        <v>31</v>
      </c>
    </row>
    <row r="30" spans="1:16" ht="12" customHeight="1">
      <c r="A30" s="7"/>
      <c r="B30" s="28" t="s">
        <v>10</v>
      </c>
      <c r="C30" s="120"/>
      <c r="D30" s="122"/>
      <c r="E30" s="122"/>
      <c r="F30" s="56" t="s">
        <v>11</v>
      </c>
      <c r="G30" s="14" t="s">
        <v>11</v>
      </c>
      <c r="H30" s="15" t="s">
        <v>12</v>
      </c>
      <c r="I30" s="124"/>
      <c r="J30" s="16" t="s">
        <v>13</v>
      </c>
      <c r="K30" s="16" t="s">
        <v>14</v>
      </c>
      <c r="L30" s="17" t="s">
        <v>15</v>
      </c>
      <c r="M30" s="16" t="s">
        <v>13</v>
      </c>
      <c r="N30" s="16" t="s">
        <v>14</v>
      </c>
      <c r="O30" s="17" t="s">
        <v>15</v>
      </c>
      <c r="P30" s="43" t="s">
        <v>16</v>
      </c>
    </row>
    <row r="31" spans="1:16" ht="16.5" customHeight="1">
      <c r="A31" s="7"/>
      <c r="B31" s="89">
        <v>351</v>
      </c>
      <c r="C31" s="106" t="s">
        <v>72</v>
      </c>
      <c r="D31" s="106" t="s">
        <v>18</v>
      </c>
      <c r="E31" s="106" t="s">
        <v>73</v>
      </c>
      <c r="F31" s="21">
        <v>0.5051273148148149</v>
      </c>
      <c r="G31" s="18">
        <f>IF(F31&gt;H$28,F31-H$28,F31+24-H$28)</f>
        <v>0.05373842592592598</v>
      </c>
      <c r="H31" s="19">
        <f>HOUR(G31)*60*60+MINUTE(G31)*60+SECOND(G31)</f>
        <v>4643</v>
      </c>
      <c r="I31" s="96">
        <v>0.903</v>
      </c>
      <c r="J31" s="110">
        <f>H31*I31</f>
        <v>4192.629</v>
      </c>
      <c r="K31" s="20">
        <f aca="true" t="shared" si="11" ref="K31:L35">RANK(J31,J$31:J$35,1)</f>
        <v>1</v>
      </c>
      <c r="L31" s="20">
        <f t="shared" si="11"/>
        <v>1</v>
      </c>
      <c r="M31" s="19">
        <f>H31*I31</f>
        <v>4192.629</v>
      </c>
      <c r="N31" s="20">
        <f aca="true" t="shared" si="12" ref="N31:O35">RANK(M31,M$31:M$35,1)</f>
        <v>1</v>
      </c>
      <c r="O31" s="20">
        <f t="shared" si="12"/>
        <v>1</v>
      </c>
      <c r="P31" s="44">
        <f>O31*1</f>
        <v>1</v>
      </c>
    </row>
    <row r="32" spans="1:16" ht="16.5" customHeight="1">
      <c r="A32" s="7"/>
      <c r="B32" s="89">
        <v>3100</v>
      </c>
      <c r="C32" s="106" t="s">
        <v>98</v>
      </c>
      <c r="D32" s="106" t="s">
        <v>99</v>
      </c>
      <c r="E32" s="106" t="s">
        <v>100</v>
      </c>
      <c r="F32" s="21">
        <v>0.5048958333333333</v>
      </c>
      <c r="G32" s="18">
        <f>IF(F32&gt;H$28,F32-H$28,F32+24-H$28)</f>
        <v>0.053506944444444426</v>
      </c>
      <c r="H32" s="19">
        <f>HOUR(G32)*60*60+MINUTE(G32)*60+SECOND(G32)</f>
        <v>4623</v>
      </c>
      <c r="I32" s="96">
        <v>0.964</v>
      </c>
      <c r="J32" s="110">
        <f>H32*I32</f>
        <v>4456.572</v>
      </c>
      <c r="K32" s="20">
        <f t="shared" si="11"/>
        <v>2</v>
      </c>
      <c r="L32" s="20">
        <f t="shared" si="11"/>
        <v>2</v>
      </c>
      <c r="M32" s="19">
        <f>H32*I32</f>
        <v>4456.572</v>
      </c>
      <c r="N32" s="20">
        <f t="shared" si="12"/>
        <v>2</v>
      </c>
      <c r="O32" s="20">
        <f t="shared" si="12"/>
        <v>2</v>
      </c>
      <c r="P32" s="44">
        <f>O32*1</f>
        <v>2</v>
      </c>
    </row>
    <row r="33" spans="1:16" ht="16.5" customHeight="1">
      <c r="A33" s="7"/>
      <c r="B33" s="89">
        <v>1237</v>
      </c>
      <c r="C33" s="106" t="s">
        <v>67</v>
      </c>
      <c r="D33" s="106" t="s">
        <v>68</v>
      </c>
      <c r="E33" s="106" t="s">
        <v>101</v>
      </c>
      <c r="F33" s="21">
        <v>0.5072800925925925</v>
      </c>
      <c r="G33" s="18">
        <f>IF(F33&gt;H$28,F33-H$28,F33+24-H$28)</f>
        <v>0.05589120370370365</v>
      </c>
      <c r="H33" s="19">
        <f>HOUR(G33)*60*60+MINUTE(G33)*60+SECOND(G33)</f>
        <v>4829</v>
      </c>
      <c r="I33" s="96">
        <v>0.928</v>
      </c>
      <c r="J33" s="110">
        <f>H33*I33</f>
        <v>4481.312</v>
      </c>
      <c r="K33" s="20">
        <f t="shared" si="11"/>
        <v>3</v>
      </c>
      <c r="L33" s="20">
        <f t="shared" si="11"/>
        <v>3</v>
      </c>
      <c r="M33" s="19">
        <f>H33*I33</f>
        <v>4481.312</v>
      </c>
      <c r="N33" s="20">
        <f t="shared" si="12"/>
        <v>3</v>
      </c>
      <c r="O33" s="20">
        <f t="shared" si="12"/>
        <v>3</v>
      </c>
      <c r="P33" s="44">
        <f>O33*1</f>
        <v>3</v>
      </c>
    </row>
    <row r="34" spans="1:16" ht="16.5" customHeight="1">
      <c r="A34" s="7"/>
      <c r="B34" s="89">
        <v>9101</v>
      </c>
      <c r="C34" s="97" t="s">
        <v>64</v>
      </c>
      <c r="D34" s="97" t="s">
        <v>65</v>
      </c>
      <c r="E34" s="97" t="s">
        <v>66</v>
      </c>
      <c r="F34" s="21">
        <v>0.5117476851851852</v>
      </c>
      <c r="G34" s="18">
        <f>IF(F34&gt;H$28,F34-H$28,F34+24-H$28)</f>
        <v>0.06035879629629631</v>
      </c>
      <c r="H34" s="19">
        <f>HOUR(G34)*60*60+MINUTE(G34)*60+SECOND(G34)</f>
        <v>5215</v>
      </c>
      <c r="I34" s="96">
        <v>0.967</v>
      </c>
      <c r="J34" s="110">
        <f>H34*I34</f>
        <v>5042.905</v>
      </c>
      <c r="K34" s="20">
        <f t="shared" si="11"/>
        <v>4</v>
      </c>
      <c r="L34" s="20">
        <f t="shared" si="11"/>
        <v>4</v>
      </c>
      <c r="M34" s="19">
        <f>H34*I34</f>
        <v>5042.905</v>
      </c>
      <c r="N34" s="20">
        <f t="shared" si="12"/>
        <v>4</v>
      </c>
      <c r="O34" s="20">
        <f t="shared" si="12"/>
        <v>4</v>
      </c>
      <c r="P34" s="44">
        <f>O34*1</f>
        <v>4</v>
      </c>
    </row>
    <row r="35" spans="1:16" ht="16.5" customHeight="1">
      <c r="A35" s="7"/>
      <c r="B35" s="89">
        <v>426</v>
      </c>
      <c r="C35" s="106" t="s">
        <v>69</v>
      </c>
      <c r="D35" s="106" t="s">
        <v>70</v>
      </c>
      <c r="E35" s="106" t="s">
        <v>71</v>
      </c>
      <c r="F35" s="21">
        <v>0.5167592592592593</v>
      </c>
      <c r="G35" s="18">
        <f>IF(F35&gt;H$28,F35-H$28,F35+24-H$28)</f>
        <v>0.06537037037037036</v>
      </c>
      <c r="H35" s="19">
        <f>HOUR(G35)*60*60+MINUTE(G35)*60+SECOND(G35)</f>
        <v>5648</v>
      </c>
      <c r="I35" s="96">
        <v>0.923</v>
      </c>
      <c r="J35" s="110">
        <f>H35*I35</f>
        <v>5213.104</v>
      </c>
      <c r="K35" s="20">
        <f t="shared" si="11"/>
        <v>5</v>
      </c>
      <c r="L35" s="20">
        <f t="shared" si="11"/>
        <v>5</v>
      </c>
      <c r="M35" s="19">
        <f>H35*I35</f>
        <v>5213.104</v>
      </c>
      <c r="N35" s="20">
        <f t="shared" si="12"/>
        <v>5</v>
      </c>
      <c r="O35" s="20">
        <f t="shared" si="12"/>
        <v>5</v>
      </c>
      <c r="P35" s="44">
        <f>O35*1</f>
        <v>5</v>
      </c>
    </row>
    <row r="36" spans="1:16" ht="13.5" customHeight="1">
      <c r="A36" s="3" t="s">
        <v>37</v>
      </c>
      <c r="B36" s="40"/>
      <c r="C36" s="40"/>
      <c r="D36" s="40"/>
      <c r="E36" s="5"/>
      <c r="F36" s="5"/>
      <c r="G36" s="9" t="s">
        <v>0</v>
      </c>
      <c r="H36" s="2">
        <v>0.4513888888888889</v>
      </c>
      <c r="I36" s="10"/>
      <c r="J36" s="11"/>
      <c r="K36" s="12"/>
      <c r="L36" s="5"/>
      <c r="M36" s="12"/>
      <c r="N36" s="12"/>
      <c r="O36" s="5"/>
      <c r="P36" s="41"/>
    </row>
    <row r="37" spans="1:16" ht="12" customHeight="1">
      <c r="A37" s="7"/>
      <c r="B37" s="27" t="s">
        <v>1</v>
      </c>
      <c r="C37" s="119" t="s">
        <v>2</v>
      </c>
      <c r="D37" s="121" t="s">
        <v>3</v>
      </c>
      <c r="E37" s="121" t="s">
        <v>4</v>
      </c>
      <c r="F37" s="13" t="s">
        <v>5</v>
      </c>
      <c r="G37" s="67" t="s">
        <v>6</v>
      </c>
      <c r="H37" s="68"/>
      <c r="I37" s="123" t="s">
        <v>22</v>
      </c>
      <c r="J37" s="64" t="s">
        <v>8</v>
      </c>
      <c r="K37" s="65"/>
      <c r="L37" s="66"/>
      <c r="M37" s="64" t="s">
        <v>9</v>
      </c>
      <c r="N37" s="65"/>
      <c r="O37" s="66"/>
      <c r="P37" s="42" t="s">
        <v>31</v>
      </c>
    </row>
    <row r="38" spans="1:16" ht="12" customHeight="1">
      <c r="A38" s="7"/>
      <c r="B38" s="28" t="s">
        <v>10</v>
      </c>
      <c r="C38" s="120"/>
      <c r="D38" s="122"/>
      <c r="E38" s="122"/>
      <c r="F38" s="56" t="s">
        <v>11</v>
      </c>
      <c r="G38" s="14" t="s">
        <v>11</v>
      </c>
      <c r="H38" s="15" t="s">
        <v>12</v>
      </c>
      <c r="I38" s="124"/>
      <c r="J38" s="16" t="s">
        <v>13</v>
      </c>
      <c r="K38" s="16" t="s">
        <v>14</v>
      </c>
      <c r="L38" s="17" t="s">
        <v>15</v>
      </c>
      <c r="M38" s="16" t="s">
        <v>13</v>
      </c>
      <c r="N38" s="16" t="s">
        <v>14</v>
      </c>
      <c r="O38" s="17" t="s">
        <v>15</v>
      </c>
      <c r="P38" s="43" t="s">
        <v>16</v>
      </c>
    </row>
    <row r="39" spans="1:16" ht="16.5" customHeight="1">
      <c r="A39" s="7"/>
      <c r="B39" s="14">
        <v>454</v>
      </c>
      <c r="C39" s="99" t="s">
        <v>74</v>
      </c>
      <c r="D39" s="99" t="s">
        <v>41</v>
      </c>
      <c r="E39" s="100" t="s">
        <v>75</v>
      </c>
      <c r="F39" s="21">
        <v>0.5144212962962963</v>
      </c>
      <c r="G39" s="18">
        <f>IF(F39&gt;H$36,F39-H$36,F39+24-H$36)</f>
        <v>0.0630324074074074</v>
      </c>
      <c r="H39" s="19">
        <f>HOUR(G39)*60*60+MINUTE(G39)*60+SECOND(G39)</f>
        <v>5446</v>
      </c>
      <c r="I39" s="82">
        <v>1.029</v>
      </c>
      <c r="J39" s="19">
        <f>H39*I39</f>
        <v>5603.933999999999</v>
      </c>
      <c r="K39" s="20">
        <f>RANK(J39,J$39:J$40,1)</f>
        <v>1</v>
      </c>
      <c r="L39" s="20">
        <f>RANK(K39,K$39:K$40,1)</f>
        <v>1</v>
      </c>
      <c r="M39" s="19">
        <f>H39*I39</f>
        <v>5603.933999999999</v>
      </c>
      <c r="N39" s="20">
        <f>RANK(M39,M$39:M$40,1)</f>
        <v>1</v>
      </c>
      <c r="O39" s="20">
        <f>RANK(N39,N$39:N$40,1)</f>
        <v>1</v>
      </c>
      <c r="P39" s="44">
        <f>O39*1</f>
        <v>1</v>
      </c>
    </row>
    <row r="40" spans="1:16" ht="16.5" customHeight="1">
      <c r="A40" s="7"/>
      <c r="B40" s="87">
        <v>1031</v>
      </c>
      <c r="C40" s="97" t="s">
        <v>76</v>
      </c>
      <c r="D40" s="97" t="s">
        <v>39</v>
      </c>
      <c r="E40" s="98" t="s">
        <v>77</v>
      </c>
      <c r="F40" s="21">
        <v>0.5180439814814815</v>
      </c>
      <c r="G40" s="18">
        <f>IF(F40&gt;H$36,F40-H$36,F40+24-H$36)</f>
        <v>0.06665509259259256</v>
      </c>
      <c r="H40" s="19">
        <f>HOUR(G40)*60*60+MINUTE(G40)*60+SECOND(G40)</f>
        <v>5759</v>
      </c>
      <c r="I40" s="101">
        <v>0.991</v>
      </c>
      <c r="J40" s="19">
        <f>H40*I40</f>
        <v>5707.169</v>
      </c>
      <c r="K40" s="20">
        <f>RANK(J40,J$39:J$40,1)</f>
        <v>2</v>
      </c>
      <c r="L40" s="20">
        <f>RANK(K40,K$39:K$40,1)</f>
        <v>2</v>
      </c>
      <c r="M40" s="19">
        <f>H40*I40</f>
        <v>5707.169</v>
      </c>
      <c r="N40" s="20">
        <f>RANK(M40,M$39:M$40,1)</f>
        <v>2</v>
      </c>
      <c r="O40" s="20">
        <f>RANK(N40,N$39:N$40,1)</f>
        <v>2</v>
      </c>
      <c r="P40" s="44">
        <f>O40*1</f>
        <v>2</v>
      </c>
    </row>
    <row r="41" spans="1:17" s="6" customFormat="1" ht="12.75" customHeight="1">
      <c r="A41" s="49"/>
      <c r="B41" s="73" t="s">
        <v>78</v>
      </c>
      <c r="C41" s="74"/>
      <c r="D41" s="74"/>
      <c r="E41" s="4"/>
      <c r="F41" s="50"/>
      <c r="G41" s="51"/>
      <c r="H41" s="52"/>
      <c r="I41" s="53"/>
      <c r="J41" s="55"/>
      <c r="K41" s="53"/>
      <c r="L41" s="54"/>
      <c r="M41" s="39" t="s">
        <v>20</v>
      </c>
      <c r="N41" s="53"/>
      <c r="O41" s="54"/>
      <c r="P41" s="39"/>
      <c r="Q41" s="63"/>
    </row>
    <row r="42" spans="5:13" ht="12.75">
      <c r="E42" s="59" t="s">
        <v>36</v>
      </c>
      <c r="M42" s="54" t="s">
        <v>106</v>
      </c>
    </row>
    <row r="43" spans="1:16" ht="12.75">
      <c r="A43" s="7"/>
      <c r="C43" s="40"/>
      <c r="D43" s="40"/>
      <c r="F43" s="22"/>
      <c r="G43" s="23"/>
      <c r="H43" s="24"/>
      <c r="I43" s="48"/>
      <c r="J43" s="24"/>
      <c r="K43" s="25"/>
      <c r="L43" s="25"/>
      <c r="M43" s="39"/>
      <c r="N43" s="25"/>
      <c r="O43" s="25"/>
      <c r="P43" s="47"/>
    </row>
    <row r="44" spans="1:16" ht="12.75">
      <c r="A44" s="7"/>
      <c r="B44" s="40"/>
      <c r="C44" s="40"/>
      <c r="D44" s="40"/>
      <c r="E44" s="40"/>
      <c r="F44" s="22"/>
      <c r="G44" s="23"/>
      <c r="H44" s="24"/>
      <c r="I44" s="48"/>
      <c r="J44" s="24"/>
      <c r="K44" s="25"/>
      <c r="L44" s="25"/>
      <c r="M44" s="54"/>
      <c r="N44" s="25"/>
      <c r="O44" s="25"/>
      <c r="P44" s="47"/>
    </row>
    <row r="45" ht="15">
      <c r="C45" s="80"/>
    </row>
  </sheetData>
  <sheetProtection/>
  <mergeCells count="20">
    <mergeCell ref="I4:I5"/>
    <mergeCell ref="C4:C5"/>
    <mergeCell ref="D4:D5"/>
    <mergeCell ref="E4:E5"/>
    <mergeCell ref="C18:C19"/>
    <mergeCell ref="C29:C30"/>
    <mergeCell ref="D29:D30"/>
    <mergeCell ref="E29:E30"/>
    <mergeCell ref="I29:I30"/>
    <mergeCell ref="I18:I19"/>
    <mergeCell ref="C37:C38"/>
    <mergeCell ref="D37:D38"/>
    <mergeCell ref="C11:C12"/>
    <mergeCell ref="D11:D12"/>
    <mergeCell ref="E11:E12"/>
    <mergeCell ref="I11:I12"/>
    <mergeCell ref="D18:D19"/>
    <mergeCell ref="E18:E19"/>
    <mergeCell ref="E37:E38"/>
    <mergeCell ref="I37:I38"/>
  </mergeCells>
  <printOptions/>
  <pageMargins left="0.5511811023622047" right="0" top="0.1968503937007874" bottom="0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22">
      <selection activeCell="G45" sqref="G45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6.421875" style="0" customWidth="1"/>
    <col min="4" max="4" width="10.28125" style="0" customWidth="1"/>
    <col min="5" max="5" width="34.7109375" style="0" customWidth="1"/>
    <col min="6" max="6" width="8.00390625" style="58" customWidth="1"/>
    <col min="7" max="7" width="7.7109375" style="0" customWidth="1"/>
    <col min="8" max="8" width="7.00390625" style="0" customWidth="1"/>
    <col min="9" max="9" width="6.00390625" style="0" customWidth="1"/>
    <col min="10" max="10" width="7.28125" style="0" customWidth="1"/>
    <col min="11" max="11" width="4.140625" style="0" customWidth="1"/>
    <col min="12" max="12" width="4.00390625" style="0" customWidth="1"/>
    <col min="13" max="13" width="8.00390625" style="0" customWidth="1"/>
    <col min="14" max="14" width="4.421875" style="0" customWidth="1"/>
    <col min="15" max="15" width="4.00390625" style="0" customWidth="1"/>
    <col min="16" max="16" width="5.421875" style="45" customWidth="1"/>
  </cols>
  <sheetData>
    <row r="1" spans="1:16" ht="14.25">
      <c r="A1" s="7"/>
      <c r="F1" s="79" t="s">
        <v>80</v>
      </c>
      <c r="G1" s="7"/>
      <c r="I1" s="8"/>
      <c r="J1" s="8"/>
      <c r="K1" s="8"/>
      <c r="L1" s="8"/>
      <c r="M1" s="8"/>
      <c r="N1" s="8"/>
      <c r="O1" s="8"/>
      <c r="P1" s="26"/>
    </row>
    <row r="2" spans="1:16" ht="12.75">
      <c r="A2" s="7"/>
      <c r="F2" s="57" t="s">
        <v>102</v>
      </c>
      <c r="G2" s="7"/>
      <c r="I2" s="8"/>
      <c r="J2" s="8"/>
      <c r="K2" s="8"/>
      <c r="L2" s="8"/>
      <c r="M2" s="8"/>
      <c r="N2" s="8"/>
      <c r="O2" s="8"/>
      <c r="P2" s="26"/>
    </row>
    <row r="3" spans="1:16" ht="14.25" customHeight="1">
      <c r="A3" s="3" t="s">
        <v>32</v>
      </c>
      <c r="E3" s="5"/>
      <c r="F3" s="5"/>
      <c r="G3" s="9" t="s">
        <v>0</v>
      </c>
      <c r="H3" s="2">
        <v>0.5277777777777778</v>
      </c>
      <c r="I3" s="10"/>
      <c r="J3" s="11"/>
      <c r="K3" s="12"/>
      <c r="L3" s="5"/>
      <c r="M3" s="12"/>
      <c r="N3" s="12"/>
      <c r="O3" s="5"/>
      <c r="P3" s="41"/>
    </row>
    <row r="4" spans="1:16" ht="11.25" customHeight="1">
      <c r="A4" s="7"/>
      <c r="B4" s="27" t="s">
        <v>1</v>
      </c>
      <c r="C4" s="119" t="s">
        <v>2</v>
      </c>
      <c r="D4" s="121" t="s">
        <v>3</v>
      </c>
      <c r="E4" s="121" t="s">
        <v>4</v>
      </c>
      <c r="F4" s="13" t="s">
        <v>5</v>
      </c>
      <c r="G4" s="67" t="s">
        <v>6</v>
      </c>
      <c r="H4" s="68"/>
      <c r="I4" s="123" t="s">
        <v>7</v>
      </c>
      <c r="J4" s="64" t="s">
        <v>8</v>
      </c>
      <c r="K4" s="65"/>
      <c r="L4" s="66"/>
      <c r="M4" s="64" t="s">
        <v>9</v>
      </c>
      <c r="N4" s="65"/>
      <c r="O4" s="66"/>
      <c r="P4" s="42" t="s">
        <v>31</v>
      </c>
    </row>
    <row r="5" spans="1:16" ht="11.25" customHeight="1">
      <c r="A5" s="7"/>
      <c r="B5" s="28" t="s">
        <v>10</v>
      </c>
      <c r="C5" s="120"/>
      <c r="D5" s="122"/>
      <c r="E5" s="122"/>
      <c r="F5" s="56" t="s">
        <v>11</v>
      </c>
      <c r="G5" s="14" t="s">
        <v>11</v>
      </c>
      <c r="H5" s="15" t="s">
        <v>105</v>
      </c>
      <c r="I5" s="124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43" t="s">
        <v>16</v>
      </c>
    </row>
    <row r="6" spans="1:16" ht="16.5" customHeight="1">
      <c r="A6" s="7"/>
      <c r="B6" s="89">
        <v>3212</v>
      </c>
      <c r="C6" s="89" t="s">
        <v>85</v>
      </c>
      <c r="D6" s="106" t="s">
        <v>86</v>
      </c>
      <c r="E6" s="105" t="s">
        <v>87</v>
      </c>
      <c r="F6" s="1">
        <v>0.5923263888888889</v>
      </c>
      <c r="G6" s="18">
        <f>IF(F6&gt;H$3,F6-H$3,F6+24-H$3)</f>
        <v>0.0645486111111111</v>
      </c>
      <c r="H6" s="19">
        <f>HOUR(G6)*60*60+MINUTE(G6)*60+SECOND(G6)</f>
        <v>5577</v>
      </c>
      <c r="I6" s="111">
        <v>1.158</v>
      </c>
      <c r="J6" s="109">
        <f>H6*I6</f>
        <v>6458.165999999999</v>
      </c>
      <c r="K6" s="20">
        <f>RANK(J6,J$6:J$9,1)</f>
        <v>1</v>
      </c>
      <c r="L6" s="20">
        <f>RANK(K6,K$6:K$9,1)</f>
        <v>1</v>
      </c>
      <c r="M6" s="71">
        <f>H6*I6</f>
        <v>6458.165999999999</v>
      </c>
      <c r="N6" s="20">
        <f>RANK(M6,M$6:M$9,1)</f>
        <v>1</v>
      </c>
      <c r="O6" s="20">
        <f>RANK(N6,N$6:N$9,1)</f>
        <v>1</v>
      </c>
      <c r="P6" s="44">
        <f>O6*1</f>
        <v>1</v>
      </c>
    </row>
    <row r="7" spans="1:16" ht="16.5" customHeight="1">
      <c r="A7" s="7"/>
      <c r="B7" s="87">
        <v>7400</v>
      </c>
      <c r="C7" s="88" t="s">
        <v>44</v>
      </c>
      <c r="D7" s="89" t="s">
        <v>17</v>
      </c>
      <c r="E7" s="89" t="s">
        <v>45</v>
      </c>
      <c r="F7" s="1">
        <v>0.5938425925925926</v>
      </c>
      <c r="G7" s="18">
        <f>IF(F7&gt;H$3,F7-H$3,F7+24-H$3)</f>
        <v>0.06606481481481485</v>
      </c>
      <c r="H7" s="19">
        <f>HOUR(G7)*60*60+MINUTE(G7)*60+SECOND(G7)</f>
        <v>5708</v>
      </c>
      <c r="I7" s="90">
        <v>1.166</v>
      </c>
      <c r="J7" s="109">
        <f>H7*I7</f>
        <v>6655.527999999999</v>
      </c>
      <c r="K7" s="20">
        <f>RANK(J7,J$6:J$9,1)</f>
        <v>2</v>
      </c>
      <c r="L7" s="20">
        <f>RANK(K7,K$6:K$9,1)</f>
        <v>2</v>
      </c>
      <c r="M7" s="71">
        <f>H7*I7</f>
        <v>6655.527999999999</v>
      </c>
      <c r="N7" s="20">
        <f>RANK(M7,M$6:M$9,1)</f>
        <v>2</v>
      </c>
      <c r="O7" s="20">
        <f>RANK(N7,N$6:N$9,1)</f>
        <v>2</v>
      </c>
      <c r="P7" s="44">
        <f>O7*1</f>
        <v>2</v>
      </c>
    </row>
    <row r="8" spans="1:16" ht="16.5" customHeight="1">
      <c r="A8" s="7"/>
      <c r="B8" s="87">
        <v>28001</v>
      </c>
      <c r="C8" s="89" t="s">
        <v>88</v>
      </c>
      <c r="D8" s="87" t="s">
        <v>89</v>
      </c>
      <c r="E8" s="108" t="s">
        <v>90</v>
      </c>
      <c r="F8" s="1">
        <v>0.5999074074074074</v>
      </c>
      <c r="G8" s="18">
        <f>IF(F8&gt;H$3,F8-H$3,F8+24-H$3)</f>
        <v>0.07212962962962965</v>
      </c>
      <c r="H8" s="19">
        <f>HOUR(G8)*60*60+MINUTE(G8)*60+SECOND(G8)</f>
        <v>6232</v>
      </c>
      <c r="I8" s="91">
        <v>1.109</v>
      </c>
      <c r="J8" s="109">
        <f>H8*I8</f>
        <v>6911.288</v>
      </c>
      <c r="K8" s="20">
        <f>RANK(J8,J$6:J$9,1)</f>
        <v>3</v>
      </c>
      <c r="L8" s="20">
        <f>RANK(K8,K$6:K$9,1)</f>
        <v>3</v>
      </c>
      <c r="M8" s="71">
        <f>H8*I8</f>
        <v>6911.288</v>
      </c>
      <c r="N8" s="20">
        <f>RANK(M8,M$6:M$9,1)</f>
        <v>3</v>
      </c>
      <c r="O8" s="20">
        <f>RANK(N8,N$6:N$9,1)</f>
        <v>3</v>
      </c>
      <c r="P8" s="44">
        <f>O8*1</f>
        <v>3</v>
      </c>
    </row>
    <row r="9" spans="1:16" ht="16.5" customHeight="1">
      <c r="A9" s="7"/>
      <c r="B9" s="89">
        <v>1040</v>
      </c>
      <c r="C9" s="89" t="s">
        <v>82</v>
      </c>
      <c r="D9" s="131" t="s">
        <v>83</v>
      </c>
      <c r="E9" s="106" t="s">
        <v>84</v>
      </c>
      <c r="F9" s="46">
        <v>0.5990740740740741</v>
      </c>
      <c r="G9" s="18">
        <f>IF(F9&gt;H$3,F9-H$3,F9+24-H$3)</f>
        <v>0.0712962962962963</v>
      </c>
      <c r="H9" s="19">
        <f>HOUR(G9)*60*60+MINUTE(G9)*60+SECOND(G9)</f>
        <v>6160</v>
      </c>
      <c r="I9" s="111">
        <v>1.166</v>
      </c>
      <c r="J9" s="110">
        <f>H9*I9</f>
        <v>7182.5599999999995</v>
      </c>
      <c r="K9" s="20">
        <f>RANK(J9,J$6:J$9,1)</f>
        <v>4</v>
      </c>
      <c r="L9" s="20">
        <f>RANK(K9,K$6:K$9,1)</f>
        <v>4</v>
      </c>
      <c r="M9" s="19">
        <f>H9*I9</f>
        <v>7182.5599999999995</v>
      </c>
      <c r="N9" s="20">
        <f>RANK(M9,M$6:M$9,1)</f>
        <v>4</v>
      </c>
      <c r="O9" s="20">
        <f>RANK(N9,N$6:N$9,1)</f>
        <v>4</v>
      </c>
      <c r="P9" s="44">
        <f>O9*1</f>
        <v>4</v>
      </c>
    </row>
    <row r="10" spans="1:16" ht="14.25" customHeight="1">
      <c r="A10" s="3" t="s">
        <v>33</v>
      </c>
      <c r="E10" s="5"/>
      <c r="F10" s="5"/>
      <c r="G10" s="9" t="s">
        <v>0</v>
      </c>
      <c r="H10" s="2">
        <v>0.5277777777777778</v>
      </c>
      <c r="I10" s="10"/>
      <c r="J10" s="11"/>
      <c r="K10" s="12"/>
      <c r="L10" s="5"/>
      <c r="M10" s="12"/>
      <c r="N10" s="12"/>
      <c r="O10" s="5"/>
      <c r="P10" s="41"/>
    </row>
    <row r="11" spans="1:16" ht="11.25" customHeight="1">
      <c r="A11" s="7"/>
      <c r="B11" s="27" t="s">
        <v>1</v>
      </c>
      <c r="C11" s="119" t="s">
        <v>2</v>
      </c>
      <c r="D11" s="121" t="s">
        <v>3</v>
      </c>
      <c r="E11" s="121" t="s">
        <v>4</v>
      </c>
      <c r="F11" s="13" t="s">
        <v>5</v>
      </c>
      <c r="G11" s="67" t="s">
        <v>6</v>
      </c>
      <c r="H11" s="68"/>
      <c r="I11" s="123" t="s">
        <v>7</v>
      </c>
      <c r="J11" s="64" t="s">
        <v>8</v>
      </c>
      <c r="K11" s="65"/>
      <c r="L11" s="66"/>
      <c r="M11" s="64" t="s">
        <v>9</v>
      </c>
      <c r="N11" s="65"/>
      <c r="O11" s="66"/>
      <c r="P11" s="42" t="s">
        <v>31</v>
      </c>
    </row>
    <row r="12" spans="1:16" ht="10.5" customHeight="1">
      <c r="A12" s="7"/>
      <c r="B12" s="28" t="s">
        <v>10</v>
      </c>
      <c r="C12" s="120"/>
      <c r="D12" s="122"/>
      <c r="E12" s="122"/>
      <c r="F12" s="56" t="s">
        <v>11</v>
      </c>
      <c r="G12" s="14" t="s">
        <v>11</v>
      </c>
      <c r="H12" s="15" t="s">
        <v>12</v>
      </c>
      <c r="I12" s="124"/>
      <c r="J12" s="16" t="s">
        <v>13</v>
      </c>
      <c r="K12" s="16" t="s">
        <v>14</v>
      </c>
      <c r="L12" s="17" t="s">
        <v>15</v>
      </c>
      <c r="M12" s="16" t="s">
        <v>13</v>
      </c>
      <c r="N12" s="16" t="s">
        <v>14</v>
      </c>
      <c r="O12" s="17" t="s">
        <v>15</v>
      </c>
      <c r="P12" s="43" t="s">
        <v>16</v>
      </c>
    </row>
    <row r="13" spans="1:16" ht="16.5" customHeight="1">
      <c r="A13" s="7"/>
      <c r="B13" s="89">
        <v>1582</v>
      </c>
      <c r="C13" s="93" t="s">
        <v>46</v>
      </c>
      <c r="D13" s="89" t="s">
        <v>19</v>
      </c>
      <c r="E13" s="115" t="s">
        <v>47</v>
      </c>
      <c r="F13" s="21">
        <v>0.6003472222222223</v>
      </c>
      <c r="G13" s="18">
        <f>IF(F13&gt;H$10,F13-H$10,F13+24-H$10)</f>
        <v>0.07256944444444446</v>
      </c>
      <c r="H13" s="19">
        <f>HOUR(G13)*60*60+MINUTE(G13)*60+SECOND(G13)</f>
        <v>6270</v>
      </c>
      <c r="I13" s="116">
        <v>1.038</v>
      </c>
      <c r="J13" s="19">
        <f>H13*I13</f>
        <v>6508.26</v>
      </c>
      <c r="K13" s="20">
        <f>RANK(J13,J$13:J$16,1)</f>
        <v>1</v>
      </c>
      <c r="L13" s="20">
        <f>RANK(K13,K$13:K$16,1)</f>
        <v>1</v>
      </c>
      <c r="M13" s="19">
        <f>H13*I13</f>
        <v>6508.26</v>
      </c>
      <c r="N13" s="20">
        <f>RANK(M13,M$13:M$16,1)</f>
        <v>1</v>
      </c>
      <c r="O13" s="20">
        <f>RANK(N13,N$13:N$16,1)</f>
        <v>1</v>
      </c>
      <c r="P13" s="44">
        <f>O13*1</f>
        <v>1</v>
      </c>
    </row>
    <row r="14" spans="1:16" ht="16.5" customHeight="1">
      <c r="A14" s="7"/>
      <c r="B14" s="87">
        <v>105</v>
      </c>
      <c r="C14" s="92" t="s">
        <v>92</v>
      </c>
      <c r="D14" s="97" t="s">
        <v>19</v>
      </c>
      <c r="E14" s="114" t="s">
        <v>93</v>
      </c>
      <c r="F14" s="21">
        <v>0.6011921296296296</v>
      </c>
      <c r="G14" s="18">
        <f>IF(F14&gt;H$10,F14-H$10,F14+24-H$10)</f>
        <v>0.07341435185185186</v>
      </c>
      <c r="H14" s="19">
        <f>HOUR(G14)*60*60+MINUTE(G14)*60+SECOND(G14)</f>
        <v>6343</v>
      </c>
      <c r="I14" s="107">
        <v>1.038</v>
      </c>
      <c r="J14" s="19">
        <f>H14*I14</f>
        <v>6584.034000000001</v>
      </c>
      <c r="K14" s="20">
        <f>RANK(J14,J$13:J$16,1)</f>
        <v>2</v>
      </c>
      <c r="L14" s="20">
        <f>RANK(K14,K$13:K$16,1)</f>
        <v>2</v>
      </c>
      <c r="M14" s="19">
        <f>H14*I14</f>
        <v>6584.034000000001</v>
      </c>
      <c r="N14" s="20">
        <f>RANK(M14,M$13:M$16,1)</f>
        <v>2</v>
      </c>
      <c r="O14" s="20">
        <f>RANK(N14,N$13:N$16,1)</f>
        <v>2</v>
      </c>
      <c r="P14" s="44">
        <f>O14*1</f>
        <v>2</v>
      </c>
    </row>
    <row r="15" spans="1:16" ht="16.5" customHeight="1">
      <c r="A15" s="7"/>
      <c r="B15" s="89">
        <v>508</v>
      </c>
      <c r="C15" s="93" t="s">
        <v>35</v>
      </c>
      <c r="D15" s="106" t="s">
        <v>19</v>
      </c>
      <c r="E15" s="114" t="s">
        <v>91</v>
      </c>
      <c r="F15" s="21">
        <v>0.6016319444444445</v>
      </c>
      <c r="G15" s="18">
        <f>IF(F15&gt;H$10,F15-H$10,F15+24-H$10)</f>
        <v>0.07385416666666667</v>
      </c>
      <c r="H15" s="19">
        <f>HOUR(G15)*60*60+MINUTE(G15)*60+SECOND(G15)</f>
        <v>6381</v>
      </c>
      <c r="I15" s="116">
        <v>1.039</v>
      </c>
      <c r="J15" s="19">
        <f>H15*I15</f>
        <v>6629.8589999999995</v>
      </c>
      <c r="K15" s="20">
        <f>RANK(J15,J$13:J$16,1)</f>
        <v>3</v>
      </c>
      <c r="L15" s="20">
        <f>RANK(K15,K$13:K$16,1)</f>
        <v>3</v>
      </c>
      <c r="M15" s="19">
        <f>H15*I15</f>
        <v>6629.8589999999995</v>
      </c>
      <c r="N15" s="20">
        <f>RANK(M15,M$13:M$16,1)</f>
        <v>3</v>
      </c>
      <c r="O15" s="20">
        <f>RANK(N15,N$13:N$16,1)</f>
        <v>3</v>
      </c>
      <c r="P15" s="44">
        <f>O15*1</f>
        <v>3</v>
      </c>
    </row>
    <row r="16" spans="1:16" ht="16.5" customHeight="1">
      <c r="A16" s="7"/>
      <c r="B16" s="89">
        <v>9939</v>
      </c>
      <c r="C16" s="93" t="s">
        <v>48</v>
      </c>
      <c r="D16" s="89" t="s">
        <v>49</v>
      </c>
      <c r="E16" s="115" t="s">
        <v>50</v>
      </c>
      <c r="F16" s="21">
        <v>0.603125</v>
      </c>
      <c r="G16" s="18">
        <f>IF(F16&gt;H$10,F16-H$10,F16+24-H$10)</f>
        <v>0.07534722222222223</v>
      </c>
      <c r="H16" s="19">
        <f>HOUR(G16)*60*60+MINUTE(G16)*60+SECOND(G16)</f>
        <v>6510</v>
      </c>
      <c r="I16" s="116">
        <v>1.026</v>
      </c>
      <c r="J16" s="19">
        <f>H16*I16</f>
        <v>6679.26</v>
      </c>
      <c r="K16" s="20">
        <f>RANK(J16,J$13:J$16,1)</f>
        <v>4</v>
      </c>
      <c r="L16" s="20">
        <f>RANK(K16,K$13:K$16,1)</f>
        <v>4</v>
      </c>
      <c r="M16" s="19">
        <f>H16*I16</f>
        <v>6679.26</v>
      </c>
      <c r="N16" s="20">
        <f>RANK(M16,M$13:M$16,1)</f>
        <v>4</v>
      </c>
      <c r="O16" s="20">
        <f>RANK(N16,N$13:N$16,1)</f>
        <v>4</v>
      </c>
      <c r="P16" s="44">
        <f>O16*1</f>
        <v>4</v>
      </c>
    </row>
    <row r="17" spans="1:16" ht="14.25" customHeight="1">
      <c r="A17" s="3" t="s">
        <v>34</v>
      </c>
      <c r="B17" s="40"/>
      <c r="C17" s="40"/>
      <c r="D17" s="40"/>
      <c r="E17" s="5"/>
      <c r="F17" s="5"/>
      <c r="G17" s="9" t="s">
        <v>0</v>
      </c>
      <c r="H17" s="2">
        <v>0.53125</v>
      </c>
      <c r="I17" s="10"/>
      <c r="J17" s="11"/>
      <c r="K17" s="12"/>
      <c r="L17" s="5"/>
      <c r="M17" s="12"/>
      <c r="N17" s="12"/>
      <c r="O17" s="5"/>
      <c r="P17" s="41"/>
    </row>
    <row r="18" spans="1:16" ht="12" customHeight="1">
      <c r="A18" s="7"/>
      <c r="B18" s="27" t="s">
        <v>1</v>
      </c>
      <c r="C18" s="119" t="s">
        <v>2</v>
      </c>
      <c r="D18" s="121" t="s">
        <v>3</v>
      </c>
      <c r="E18" s="121" t="s">
        <v>4</v>
      </c>
      <c r="F18" s="13" t="s">
        <v>5</v>
      </c>
      <c r="G18" s="67" t="s">
        <v>6</v>
      </c>
      <c r="H18" s="68"/>
      <c r="I18" s="123" t="s">
        <v>7</v>
      </c>
      <c r="J18" s="64" t="s">
        <v>8</v>
      </c>
      <c r="K18" s="65"/>
      <c r="L18" s="66"/>
      <c r="M18" s="64" t="s">
        <v>9</v>
      </c>
      <c r="N18" s="65"/>
      <c r="O18" s="66"/>
      <c r="P18" s="42" t="s">
        <v>31</v>
      </c>
    </row>
    <row r="19" spans="1:16" ht="12" customHeight="1">
      <c r="A19" s="7"/>
      <c r="B19" s="28" t="s">
        <v>10</v>
      </c>
      <c r="C19" s="120"/>
      <c r="D19" s="122"/>
      <c r="E19" s="122"/>
      <c r="F19" s="56" t="s">
        <v>11</v>
      </c>
      <c r="G19" s="14" t="s">
        <v>11</v>
      </c>
      <c r="H19" s="15" t="s">
        <v>12</v>
      </c>
      <c r="I19" s="124"/>
      <c r="J19" s="16" t="s">
        <v>13</v>
      </c>
      <c r="K19" s="16" t="s">
        <v>14</v>
      </c>
      <c r="L19" s="17" t="s">
        <v>15</v>
      </c>
      <c r="M19" s="16" t="s">
        <v>13</v>
      </c>
      <c r="N19" s="16" t="s">
        <v>14</v>
      </c>
      <c r="O19" s="17" t="s">
        <v>15</v>
      </c>
      <c r="P19" s="43" t="s">
        <v>16</v>
      </c>
    </row>
    <row r="20" spans="1:16" ht="16.5" customHeight="1">
      <c r="A20" s="7"/>
      <c r="B20" s="106">
        <v>3470</v>
      </c>
      <c r="C20" s="117" t="s">
        <v>53</v>
      </c>
      <c r="D20" s="106" t="s">
        <v>21</v>
      </c>
      <c r="E20" s="118" t="s">
        <v>94</v>
      </c>
      <c r="F20" s="21">
        <v>0.5813310185185185</v>
      </c>
      <c r="G20" s="18">
        <f>IF(F20&gt;H$17,F20-H$17,F20+24-H$17)</f>
        <v>0.05008101851851854</v>
      </c>
      <c r="H20" s="19">
        <f>HOUR(G20)*60*60+MINUTE(G20)*60+SECOND(G20)</f>
        <v>4327</v>
      </c>
      <c r="I20" s="95">
        <v>0.999</v>
      </c>
      <c r="J20" s="110">
        <f>H20*I20</f>
        <v>4322.673</v>
      </c>
      <c r="K20" s="20">
        <f>RANK(J20,J$20:J$27,1)</f>
        <v>1</v>
      </c>
      <c r="L20" s="20">
        <f>RANK(K20,K$20:K$27,1)</f>
        <v>1</v>
      </c>
      <c r="M20" s="19">
        <f>H20*I20</f>
        <v>4322.673</v>
      </c>
      <c r="N20" s="20">
        <f>RANK(M20,M$20:M$27,1)</f>
        <v>1</v>
      </c>
      <c r="O20" s="20">
        <f>RANK(N20,N$20:N$27,1)</f>
        <v>1</v>
      </c>
      <c r="P20" s="44">
        <f>O20*1</f>
        <v>1</v>
      </c>
    </row>
    <row r="21" spans="1:16" ht="16.5" customHeight="1">
      <c r="A21" s="7"/>
      <c r="B21" s="97">
        <v>348</v>
      </c>
      <c r="C21" s="117" t="s">
        <v>61</v>
      </c>
      <c r="D21" s="97" t="s">
        <v>62</v>
      </c>
      <c r="E21" s="118" t="s">
        <v>63</v>
      </c>
      <c r="F21" s="21">
        <v>0.5828819444444444</v>
      </c>
      <c r="G21" s="18">
        <f>IF(F21&gt;H$17,F21-H$17,F21+24-H$17)</f>
        <v>0.05163194444444441</v>
      </c>
      <c r="H21" s="19">
        <f>HOUR(G21)*60*60+MINUTE(G21)*60+SECOND(G21)</f>
        <v>4461</v>
      </c>
      <c r="I21" s="94">
        <v>0.981</v>
      </c>
      <c r="J21" s="110">
        <f>H21*I21</f>
        <v>4376.241</v>
      </c>
      <c r="K21" s="20">
        <f>RANK(J21,J$20:J$27,1)</f>
        <v>2</v>
      </c>
      <c r="L21" s="20">
        <f>RANK(K21,K$20:K$27,1)</f>
        <v>2</v>
      </c>
      <c r="M21" s="19">
        <f>H21*I21</f>
        <v>4376.241</v>
      </c>
      <c r="N21" s="20">
        <f>RANK(M21,M$20:M$27,1)</f>
        <v>2</v>
      </c>
      <c r="O21" s="20">
        <f>RANK(N21,N$20:N$27,1)</f>
        <v>2</v>
      </c>
      <c r="P21" s="44">
        <f>O21*1</f>
        <v>2</v>
      </c>
    </row>
    <row r="22" spans="1:16" ht="16.5" customHeight="1">
      <c r="A22" s="7"/>
      <c r="B22" s="106">
        <v>532</v>
      </c>
      <c r="C22" s="106" t="s">
        <v>59</v>
      </c>
      <c r="D22" s="106" t="s">
        <v>60</v>
      </c>
      <c r="E22" s="81" t="s">
        <v>96</v>
      </c>
      <c r="F22" s="21">
        <v>0.5839236111111111</v>
      </c>
      <c r="G22" s="18">
        <f>IF(F22&gt;H$17,F22-H$17,F22+24-H$17)</f>
        <v>0.05267361111111113</v>
      </c>
      <c r="H22" s="19">
        <f>HOUR(G22)*60*60+MINUTE(G22)*60+SECOND(G22)</f>
        <v>4551</v>
      </c>
      <c r="I22" s="95">
        <v>0.985</v>
      </c>
      <c r="J22" s="110">
        <f>H22*I22</f>
        <v>4482.735</v>
      </c>
      <c r="K22" s="20">
        <f>RANK(J22,J$20:J$27,1)</f>
        <v>3</v>
      </c>
      <c r="L22" s="20">
        <f>RANK(K22,K$20:K$27,1)</f>
        <v>3</v>
      </c>
      <c r="M22" s="19">
        <f>H22*I22</f>
        <v>4482.735</v>
      </c>
      <c r="N22" s="20">
        <f>RANK(M22,M$20:M$27,1)</f>
        <v>3</v>
      </c>
      <c r="O22" s="20">
        <f>RANK(N22,N$20:N$27,1)</f>
        <v>3</v>
      </c>
      <c r="P22" s="44">
        <f>O22*1</f>
        <v>3</v>
      </c>
    </row>
    <row r="23" spans="1:16" ht="16.5" customHeight="1">
      <c r="A23" s="7"/>
      <c r="B23" s="97">
        <v>1979</v>
      </c>
      <c r="C23" s="106" t="s">
        <v>54</v>
      </c>
      <c r="D23" s="106" t="s">
        <v>21</v>
      </c>
      <c r="E23" s="81" t="s">
        <v>55</v>
      </c>
      <c r="F23" s="21">
        <v>0.5840972222222222</v>
      </c>
      <c r="G23" s="18">
        <f>IF(F23&gt;H$17,F23-H$17,F23+24-H$17)</f>
        <v>0.05284722222222216</v>
      </c>
      <c r="H23" s="19">
        <f>HOUR(G23)*60*60+MINUTE(G23)*60+SECOND(G23)</f>
        <v>4566</v>
      </c>
      <c r="I23" s="94">
        <v>0.99</v>
      </c>
      <c r="J23" s="110">
        <f>H23*I23</f>
        <v>4520.34</v>
      </c>
      <c r="K23" s="20">
        <f>RANK(J23,J$20:J$27,1)</f>
        <v>4</v>
      </c>
      <c r="L23" s="20">
        <f>RANK(K23,K$20:K$27,1)</f>
        <v>4</v>
      </c>
      <c r="M23" s="19">
        <f>H23*I23</f>
        <v>4520.34</v>
      </c>
      <c r="N23" s="20">
        <f>RANK(M23,M$20:M$27,1)</f>
        <v>4</v>
      </c>
      <c r="O23" s="20">
        <f>RANK(N23,N$20:N$27,1)</f>
        <v>4</v>
      </c>
      <c r="P23" s="44">
        <f>O23*1</f>
        <v>4</v>
      </c>
    </row>
    <row r="24" spans="1:16" ht="16.5" customHeight="1">
      <c r="A24" s="7"/>
      <c r="B24" s="97">
        <v>1987</v>
      </c>
      <c r="C24" s="106" t="s">
        <v>51</v>
      </c>
      <c r="D24" s="106" t="s">
        <v>21</v>
      </c>
      <c r="E24" s="106" t="s">
        <v>52</v>
      </c>
      <c r="F24" s="21">
        <v>0.5848032407407407</v>
      </c>
      <c r="G24" s="18">
        <f>IF(F24&gt;H$17,F24-H$17,F24+24-H$17)</f>
        <v>0.05355324074074075</v>
      </c>
      <c r="H24" s="19">
        <f>HOUR(G24)*60*60+MINUTE(G24)*60+SECOND(G24)</f>
        <v>4627</v>
      </c>
      <c r="I24" s="94">
        <v>1.001</v>
      </c>
      <c r="J24" s="110">
        <f>H24*I24</f>
        <v>4631.6269999999995</v>
      </c>
      <c r="K24" s="20">
        <f>RANK(J24,J$20:J$27,1)</f>
        <v>5</v>
      </c>
      <c r="L24" s="20">
        <f>RANK(K24,K$20:K$27,1)</f>
        <v>5</v>
      </c>
      <c r="M24" s="19">
        <f>H24*I24</f>
        <v>4631.6269999999995</v>
      </c>
      <c r="N24" s="20">
        <f>RANK(M24,M$20:M$27,1)</f>
        <v>5</v>
      </c>
      <c r="O24" s="20">
        <f>RANK(N24,N$20:N$27,1)</f>
        <v>5</v>
      </c>
      <c r="P24" s="44">
        <f>O24*1</f>
        <v>5</v>
      </c>
    </row>
    <row r="25" spans="1:16" ht="16.5" customHeight="1">
      <c r="A25" s="7"/>
      <c r="B25" s="97">
        <v>2901</v>
      </c>
      <c r="C25" s="106" t="s">
        <v>57</v>
      </c>
      <c r="D25" s="106" t="s">
        <v>40</v>
      </c>
      <c r="E25" s="81" t="s">
        <v>58</v>
      </c>
      <c r="F25" s="21">
        <v>0.5868171296296296</v>
      </c>
      <c r="G25" s="18">
        <f>IF(F25&gt;H$17,F25-H$17,F25+24-H$17)</f>
        <v>0.05556712962962962</v>
      </c>
      <c r="H25" s="19">
        <f>HOUR(G25)*60*60+MINUTE(G25)*60+SECOND(G25)</f>
        <v>4801</v>
      </c>
      <c r="I25" s="94">
        <v>0.987</v>
      </c>
      <c r="J25" s="110">
        <f>H25*I25</f>
        <v>4738.5869999999995</v>
      </c>
      <c r="K25" s="20">
        <f>RANK(J25,J$20:J$27,1)</f>
        <v>6</v>
      </c>
      <c r="L25" s="20">
        <f>RANK(K25,K$20:K$27,1)</f>
        <v>6</v>
      </c>
      <c r="M25" s="19">
        <f>H25*I25</f>
        <v>4738.5869999999995</v>
      </c>
      <c r="N25" s="20">
        <f>RANK(M25,M$20:M$27,1)</f>
        <v>6</v>
      </c>
      <c r="O25" s="20">
        <f>RANK(N25,N$20:N$27,1)</f>
        <v>6</v>
      </c>
      <c r="P25" s="44">
        <f>O25*1</f>
        <v>6</v>
      </c>
    </row>
    <row r="26" spans="1:16" ht="16.5" customHeight="1">
      <c r="A26" s="7"/>
      <c r="B26" s="97">
        <v>408</v>
      </c>
      <c r="C26" s="106" t="s">
        <v>97</v>
      </c>
      <c r="D26" s="106" t="s">
        <v>39</v>
      </c>
      <c r="E26" s="81" t="s">
        <v>95</v>
      </c>
      <c r="F26" s="21">
        <v>0.5877083333333334</v>
      </c>
      <c r="G26" s="18">
        <f>IF(F26&gt;H$17,F26-H$17,F26+24-H$17)</f>
        <v>0.05645833333333339</v>
      </c>
      <c r="H26" s="19">
        <f>HOUR(G26)*60*60+MINUTE(G26)*60+SECOND(G26)</f>
        <v>4878</v>
      </c>
      <c r="I26" s="94">
        <v>0.99</v>
      </c>
      <c r="J26" s="110">
        <f>H26*I26</f>
        <v>4829.22</v>
      </c>
      <c r="K26" s="20">
        <f>RANK(J26,J$20:J$27,1)</f>
        <v>7</v>
      </c>
      <c r="L26" s="20">
        <f>RANK(K26,K$20:K$27,1)</f>
        <v>7</v>
      </c>
      <c r="M26" s="19">
        <f>H26*I26</f>
        <v>4829.22</v>
      </c>
      <c r="N26" s="20">
        <f>RANK(M26,M$20:M$27,1)</f>
        <v>7</v>
      </c>
      <c r="O26" s="20">
        <f>RANK(N26,N$20:N$27,1)</f>
        <v>7</v>
      </c>
      <c r="P26" s="44">
        <f>O26*1</f>
        <v>7</v>
      </c>
    </row>
    <row r="27" spans="1:16" ht="16.5" customHeight="1">
      <c r="A27" s="7"/>
      <c r="B27" s="106">
        <v>275</v>
      </c>
      <c r="C27" s="106" t="s">
        <v>56</v>
      </c>
      <c r="D27" s="106" t="s">
        <v>18</v>
      </c>
      <c r="E27" s="81" t="s">
        <v>104</v>
      </c>
      <c r="F27" s="21">
        <v>0.5883912037037037</v>
      </c>
      <c r="G27" s="18">
        <f>IF(F27&gt;H$17,F27-H$17,F27+24-H$17)</f>
        <v>0.05714120370370368</v>
      </c>
      <c r="H27" s="19">
        <f>HOUR(G27)*60*60+MINUTE(G27)*60+SECOND(G27)</f>
        <v>4937</v>
      </c>
      <c r="I27" s="95">
        <v>0.988</v>
      </c>
      <c r="J27" s="110">
        <f>H27*I27</f>
        <v>4877.756</v>
      </c>
      <c r="K27" s="20">
        <f>RANK(J27,J$20:J$27,1)</f>
        <v>8</v>
      </c>
      <c r="L27" s="20">
        <f>RANK(K27,K$20:K$27,1)</f>
        <v>8</v>
      </c>
      <c r="M27" s="19">
        <f>H27*I27</f>
        <v>4877.756</v>
      </c>
      <c r="N27" s="20">
        <f>RANK(M27,M$20:M$27,1)</f>
        <v>8</v>
      </c>
      <c r="O27" s="20">
        <f>RANK(N27,N$20:N$27,1)</f>
        <v>8</v>
      </c>
      <c r="P27" s="44">
        <f>O27*1</f>
        <v>8</v>
      </c>
    </row>
    <row r="28" spans="1:16" ht="14.25" customHeight="1">
      <c r="A28" s="3" t="s">
        <v>79</v>
      </c>
      <c r="B28" s="40"/>
      <c r="C28" s="40"/>
      <c r="D28" s="40"/>
      <c r="E28" s="5"/>
      <c r="F28" s="5"/>
      <c r="G28" s="9" t="s">
        <v>0</v>
      </c>
      <c r="H28" s="2">
        <v>0.53125</v>
      </c>
      <c r="I28" s="10"/>
      <c r="J28" s="11"/>
      <c r="K28" s="12"/>
      <c r="L28" s="5"/>
      <c r="M28" s="12"/>
      <c r="N28" s="12"/>
      <c r="O28" s="5"/>
      <c r="P28" s="41"/>
    </row>
    <row r="29" spans="1:16" ht="12" customHeight="1">
      <c r="A29" s="7"/>
      <c r="B29" s="27" t="s">
        <v>1</v>
      </c>
      <c r="C29" s="119" t="s">
        <v>2</v>
      </c>
      <c r="D29" s="121" t="s">
        <v>3</v>
      </c>
      <c r="E29" s="121" t="s">
        <v>4</v>
      </c>
      <c r="F29" s="13" t="s">
        <v>5</v>
      </c>
      <c r="G29" s="67" t="s">
        <v>6</v>
      </c>
      <c r="H29" s="68"/>
      <c r="I29" s="123" t="s">
        <v>7</v>
      </c>
      <c r="J29" s="64" t="s">
        <v>8</v>
      </c>
      <c r="K29" s="65"/>
      <c r="L29" s="66"/>
      <c r="M29" s="64" t="s">
        <v>9</v>
      </c>
      <c r="N29" s="65"/>
      <c r="O29" s="66"/>
      <c r="P29" s="42" t="s">
        <v>31</v>
      </c>
    </row>
    <row r="30" spans="1:16" ht="12" customHeight="1">
      <c r="A30" s="7"/>
      <c r="B30" s="28" t="s">
        <v>10</v>
      </c>
      <c r="C30" s="120"/>
      <c r="D30" s="122"/>
      <c r="E30" s="122"/>
      <c r="F30" s="56" t="s">
        <v>11</v>
      </c>
      <c r="G30" s="14" t="s">
        <v>11</v>
      </c>
      <c r="H30" s="15" t="s">
        <v>12</v>
      </c>
      <c r="I30" s="124"/>
      <c r="J30" s="16" t="s">
        <v>13</v>
      </c>
      <c r="K30" s="16" t="s">
        <v>14</v>
      </c>
      <c r="L30" s="17" t="s">
        <v>15</v>
      </c>
      <c r="M30" s="16" t="s">
        <v>13</v>
      </c>
      <c r="N30" s="16" t="s">
        <v>14</v>
      </c>
      <c r="O30" s="17" t="s">
        <v>15</v>
      </c>
      <c r="P30" s="43" t="s">
        <v>16</v>
      </c>
    </row>
    <row r="31" spans="1:16" ht="16.5" customHeight="1">
      <c r="A31" s="7"/>
      <c r="B31" s="89">
        <v>351</v>
      </c>
      <c r="C31" s="106" t="s">
        <v>72</v>
      </c>
      <c r="D31" s="106" t="s">
        <v>18</v>
      </c>
      <c r="E31" s="106" t="s">
        <v>73</v>
      </c>
      <c r="F31" s="21">
        <v>0.5894560185185186</v>
      </c>
      <c r="G31" s="18">
        <f>IF(F31&gt;H$28,F31-H$28,F31+24-H$28)</f>
        <v>0.05820601851851859</v>
      </c>
      <c r="H31" s="19">
        <f>HOUR(G31)*60*60+MINUTE(G31)*60+SECOND(G31)</f>
        <v>5029</v>
      </c>
      <c r="I31" s="96">
        <v>0.903</v>
      </c>
      <c r="J31" s="110">
        <f>H31*I31</f>
        <v>4541.187</v>
      </c>
      <c r="K31" s="20">
        <f>RANK(J31,J$31:J$35,1)</f>
        <v>1</v>
      </c>
      <c r="L31" s="20">
        <f>RANK(K31,K$31:K$35,1)</f>
        <v>1</v>
      </c>
      <c r="M31" s="19">
        <f>H31*I31</f>
        <v>4541.187</v>
      </c>
      <c r="N31" s="20">
        <f>RANK(M31,M$31:M$35,1)</f>
        <v>1</v>
      </c>
      <c r="O31" s="20">
        <f>RANK(N31,N$31:N$35,1)</f>
        <v>1</v>
      </c>
      <c r="P31" s="44">
        <f>O31*1</f>
        <v>1</v>
      </c>
    </row>
    <row r="32" spans="1:16" ht="16.5" customHeight="1">
      <c r="A32" s="7"/>
      <c r="B32" s="89">
        <v>3100</v>
      </c>
      <c r="C32" s="106" t="s">
        <v>98</v>
      </c>
      <c r="D32" s="106" t="s">
        <v>99</v>
      </c>
      <c r="E32" s="106" t="s">
        <v>100</v>
      </c>
      <c r="F32" s="21">
        <v>0.5903587962962963</v>
      </c>
      <c r="G32" s="18">
        <f>IF(F32&gt;H$28,F32-H$28,F32+24-H$28)</f>
        <v>0.059108796296296284</v>
      </c>
      <c r="H32" s="19">
        <f>HOUR(G32)*60*60+MINUTE(G32)*60+SECOND(G32)</f>
        <v>5107</v>
      </c>
      <c r="I32" s="96">
        <v>0.964</v>
      </c>
      <c r="J32" s="110">
        <f>H32*I32</f>
        <v>4923.148</v>
      </c>
      <c r="K32" s="20">
        <f>RANK(J32,J$31:J$35,1)</f>
        <v>2</v>
      </c>
      <c r="L32" s="20">
        <f>RANK(K32,K$31:K$35,1)</f>
        <v>2</v>
      </c>
      <c r="M32" s="19">
        <f>H32*I32</f>
        <v>4923.148</v>
      </c>
      <c r="N32" s="20">
        <f>RANK(M32,M$31:M$35,1)</f>
        <v>2</v>
      </c>
      <c r="O32" s="20">
        <f>RANK(N32,N$31:N$35,1)</f>
        <v>2</v>
      </c>
      <c r="P32" s="44">
        <f>O32*1</f>
        <v>2</v>
      </c>
    </row>
    <row r="33" spans="1:16" ht="16.5" customHeight="1">
      <c r="A33" s="7"/>
      <c r="B33" s="89">
        <v>1237</v>
      </c>
      <c r="C33" s="106" t="s">
        <v>67</v>
      </c>
      <c r="D33" s="106" t="s">
        <v>68</v>
      </c>
      <c r="E33" s="106" t="s">
        <v>101</v>
      </c>
      <c r="F33" s="21">
        <v>0.5990856481481481</v>
      </c>
      <c r="G33" s="18">
        <f>IF(F33&gt;H$28,F33-H$28,F33+24-H$28)</f>
        <v>0.06783564814814813</v>
      </c>
      <c r="H33" s="19">
        <f>HOUR(G33)*60*60+MINUTE(G33)*60+SECOND(G33)</f>
        <v>5861</v>
      </c>
      <c r="I33" s="96">
        <v>0.928</v>
      </c>
      <c r="J33" s="110">
        <f>H33*I33</f>
        <v>5439.008000000001</v>
      </c>
      <c r="K33" s="20">
        <f>RANK(J33,J$31:J$35,1)</f>
        <v>3</v>
      </c>
      <c r="L33" s="20">
        <f>RANK(K33,K$31:K$35,1)</f>
        <v>3</v>
      </c>
      <c r="M33" s="19">
        <f>H33*I33</f>
        <v>5439.008000000001</v>
      </c>
      <c r="N33" s="20">
        <f>RANK(M33,M$31:M$35,1)</f>
        <v>3</v>
      </c>
      <c r="O33" s="20">
        <f>RANK(N33,N$31:N$35,1)</f>
        <v>3</v>
      </c>
      <c r="P33" s="44">
        <f>O33*1</f>
        <v>3</v>
      </c>
    </row>
    <row r="34" spans="1:16" ht="16.5" customHeight="1">
      <c r="A34" s="7"/>
      <c r="B34" s="89">
        <v>9101</v>
      </c>
      <c r="C34" s="97" t="s">
        <v>64</v>
      </c>
      <c r="D34" s="97" t="s">
        <v>65</v>
      </c>
      <c r="E34" s="97" t="s">
        <v>66</v>
      </c>
      <c r="F34" s="21">
        <v>0.5991782407407408</v>
      </c>
      <c r="G34" s="18">
        <f>IF(F34&gt;H$28,F34-H$28,F34+24-H$28)</f>
        <v>0.06792824074074078</v>
      </c>
      <c r="H34" s="19">
        <f>HOUR(G34)*60*60+MINUTE(G34)*60+SECOND(G34)</f>
        <v>5869</v>
      </c>
      <c r="I34" s="96">
        <v>0.967</v>
      </c>
      <c r="J34" s="110">
        <f>H34*I34</f>
        <v>5675.322999999999</v>
      </c>
      <c r="K34" s="20">
        <f>RANK(J34,J$31:J$35,1)</f>
        <v>4</v>
      </c>
      <c r="L34" s="20">
        <f>RANK(K34,K$31:K$35,1)</f>
        <v>4</v>
      </c>
      <c r="M34" s="19">
        <f>H34*I34</f>
        <v>5675.322999999999</v>
      </c>
      <c r="N34" s="20">
        <f>RANK(M34,M$31:M$35,1)</f>
        <v>4</v>
      </c>
      <c r="O34" s="20">
        <f>RANK(N34,N$31:N$35,1)</f>
        <v>4</v>
      </c>
      <c r="P34" s="44">
        <f>O34*1</f>
        <v>4</v>
      </c>
    </row>
    <row r="35" spans="1:16" ht="16.5" customHeight="1">
      <c r="A35" s="7"/>
      <c r="B35" s="89">
        <v>426</v>
      </c>
      <c r="C35" s="106" t="s">
        <v>69</v>
      </c>
      <c r="D35" s="106" t="s">
        <v>70</v>
      </c>
      <c r="E35" s="106" t="s">
        <v>71</v>
      </c>
      <c r="F35" s="21">
        <v>0.6064930555555555</v>
      </c>
      <c r="G35" s="18">
        <f>IF(F35&gt;H$28,F35-H$28,F35+24-H$28)</f>
        <v>0.07524305555555555</v>
      </c>
      <c r="H35" s="19">
        <f>HOUR(G35)*60*60+MINUTE(G35)*60+SECOND(G35)</f>
        <v>6501</v>
      </c>
      <c r="I35" s="96">
        <v>0.923</v>
      </c>
      <c r="J35" s="110">
        <f>H35*I35</f>
        <v>6000.423000000001</v>
      </c>
      <c r="K35" s="20">
        <f>RANK(J35,J$31:J$35,1)</f>
        <v>5</v>
      </c>
      <c r="L35" s="20">
        <f>RANK(K35,K$31:K$35,1)</f>
        <v>5</v>
      </c>
      <c r="M35" s="19">
        <f>H35*I35</f>
        <v>6000.423000000001</v>
      </c>
      <c r="N35" s="20">
        <f>RANK(M35,M$31:M$35,1)</f>
        <v>5</v>
      </c>
      <c r="O35" s="20">
        <f>RANK(N35,N$31:N$35,1)</f>
        <v>5</v>
      </c>
      <c r="P35" s="44">
        <f>O35*1</f>
        <v>5</v>
      </c>
    </row>
    <row r="36" spans="1:16" ht="13.5" customHeight="1">
      <c r="A36" s="3" t="s">
        <v>37</v>
      </c>
      <c r="B36" s="40"/>
      <c r="C36" s="40"/>
      <c r="D36" s="40"/>
      <c r="E36" s="5"/>
      <c r="F36" s="5"/>
      <c r="G36" s="9" t="s">
        <v>0</v>
      </c>
      <c r="H36" s="2">
        <v>0.53125</v>
      </c>
      <c r="I36" s="10"/>
      <c r="J36" s="11"/>
      <c r="K36" s="12"/>
      <c r="L36" s="5"/>
      <c r="M36" s="12"/>
      <c r="N36" s="12"/>
      <c r="O36" s="5"/>
      <c r="P36" s="41"/>
    </row>
    <row r="37" spans="1:16" ht="12" customHeight="1">
      <c r="A37" s="7"/>
      <c r="B37" s="27" t="s">
        <v>1</v>
      </c>
      <c r="C37" s="119" t="s">
        <v>2</v>
      </c>
      <c r="D37" s="121" t="s">
        <v>3</v>
      </c>
      <c r="E37" s="121" t="s">
        <v>4</v>
      </c>
      <c r="F37" s="13" t="s">
        <v>5</v>
      </c>
      <c r="G37" s="67" t="s">
        <v>6</v>
      </c>
      <c r="H37" s="68"/>
      <c r="I37" s="123" t="s">
        <v>22</v>
      </c>
      <c r="J37" s="64" t="s">
        <v>8</v>
      </c>
      <c r="K37" s="65"/>
      <c r="L37" s="66"/>
      <c r="M37" s="64" t="s">
        <v>9</v>
      </c>
      <c r="N37" s="65"/>
      <c r="O37" s="66"/>
      <c r="P37" s="42" t="s">
        <v>31</v>
      </c>
    </row>
    <row r="38" spans="1:16" ht="12" customHeight="1">
      <c r="A38" s="7"/>
      <c r="B38" s="28" t="s">
        <v>10</v>
      </c>
      <c r="C38" s="120"/>
      <c r="D38" s="122"/>
      <c r="E38" s="122"/>
      <c r="F38" s="56" t="s">
        <v>11</v>
      </c>
      <c r="G38" s="14" t="s">
        <v>11</v>
      </c>
      <c r="H38" s="15" t="s">
        <v>12</v>
      </c>
      <c r="I38" s="124"/>
      <c r="J38" s="16" t="s">
        <v>13</v>
      </c>
      <c r="K38" s="16" t="s">
        <v>14</v>
      </c>
      <c r="L38" s="17" t="s">
        <v>15</v>
      </c>
      <c r="M38" s="16" t="s">
        <v>13</v>
      </c>
      <c r="N38" s="16" t="s">
        <v>14</v>
      </c>
      <c r="O38" s="17" t="s">
        <v>15</v>
      </c>
      <c r="P38" s="43" t="s">
        <v>16</v>
      </c>
    </row>
    <row r="39" spans="1:16" ht="16.5" customHeight="1">
      <c r="A39" s="7"/>
      <c r="B39" s="14">
        <v>454</v>
      </c>
      <c r="C39" s="99" t="s">
        <v>74</v>
      </c>
      <c r="D39" s="99" t="s">
        <v>41</v>
      </c>
      <c r="E39" s="100" t="s">
        <v>75</v>
      </c>
      <c r="F39" s="21">
        <v>0.6023148148148149</v>
      </c>
      <c r="G39" s="18">
        <f>IF(F39&gt;H$36,F39-H$36,F39+24-H$36)</f>
        <v>0.07106481481481486</v>
      </c>
      <c r="H39" s="19">
        <f>HOUR(G39)*60*60+MINUTE(G39)*60+SECOND(G39)</f>
        <v>6140</v>
      </c>
      <c r="I39" s="82">
        <v>1.029</v>
      </c>
      <c r="J39" s="19">
        <f>H39*I39</f>
        <v>6318.0599999999995</v>
      </c>
      <c r="K39" s="20">
        <f>RANK(J39,J$39:J$40,1)</f>
        <v>1</v>
      </c>
      <c r="L39" s="20">
        <f>RANK(K39,K$39:K$40,1)</f>
        <v>1</v>
      </c>
      <c r="M39" s="19">
        <f>H39*I39</f>
        <v>6318.0599999999995</v>
      </c>
      <c r="N39" s="20">
        <f>RANK(M39,M$39:M$40,1)</f>
        <v>1</v>
      </c>
      <c r="O39" s="20">
        <f>RANK(N39,N$39:N$40,1)</f>
        <v>1</v>
      </c>
      <c r="P39" s="44">
        <f>O39*1</f>
        <v>1</v>
      </c>
    </row>
    <row r="40" spans="1:16" ht="16.5" customHeight="1">
      <c r="A40" s="7"/>
      <c r="B40" s="87">
        <v>1031</v>
      </c>
      <c r="C40" s="97" t="s">
        <v>76</v>
      </c>
      <c r="D40" s="97" t="s">
        <v>39</v>
      </c>
      <c r="E40" s="98" t="s">
        <v>77</v>
      </c>
      <c r="F40" s="21">
        <v>0.6050462962962962</v>
      </c>
      <c r="G40" s="18">
        <f>IF(F40&gt;H$36,F40-H$36,F40+24-H$36)</f>
        <v>0.07379629629629625</v>
      </c>
      <c r="H40" s="19">
        <f>HOUR(G40)*60*60+MINUTE(G40)*60+SECOND(G40)</f>
        <v>6376</v>
      </c>
      <c r="I40" s="101">
        <v>0.991</v>
      </c>
      <c r="J40" s="19">
        <f>H40*I40</f>
        <v>6318.616</v>
      </c>
      <c r="K40" s="20">
        <f>RANK(J40,J$39:J$40,1)</f>
        <v>2</v>
      </c>
      <c r="L40" s="20">
        <f>RANK(K40,K$39:K$40,1)</f>
        <v>2</v>
      </c>
      <c r="M40" s="19">
        <f>H40*I40</f>
        <v>6318.616</v>
      </c>
      <c r="N40" s="20">
        <f>RANK(M40,M$39:M$40,1)</f>
        <v>2</v>
      </c>
      <c r="O40" s="20">
        <f>RANK(N40,N$39:N$40,1)</f>
        <v>2</v>
      </c>
      <c r="P40" s="44">
        <f>O40*1</f>
        <v>2</v>
      </c>
    </row>
    <row r="41" spans="1:17" s="6" customFormat="1" ht="12.75" customHeight="1">
      <c r="A41" s="49"/>
      <c r="B41" s="73" t="s">
        <v>78</v>
      </c>
      <c r="C41" s="74"/>
      <c r="D41" s="74"/>
      <c r="E41" s="4"/>
      <c r="F41" s="50"/>
      <c r="G41" s="51"/>
      <c r="H41" s="52"/>
      <c r="I41" s="53"/>
      <c r="J41" s="55"/>
      <c r="K41" s="53"/>
      <c r="L41" s="54"/>
      <c r="M41" s="39" t="s">
        <v>20</v>
      </c>
      <c r="N41" s="53"/>
      <c r="O41" s="54"/>
      <c r="P41" s="39"/>
      <c r="Q41" s="63"/>
    </row>
    <row r="42" spans="5:13" ht="12.75">
      <c r="E42" s="59" t="s">
        <v>36</v>
      </c>
      <c r="M42" s="54" t="s">
        <v>107</v>
      </c>
    </row>
    <row r="43" spans="1:16" ht="12.75">
      <c r="A43" s="7"/>
      <c r="C43" s="40"/>
      <c r="D43" s="40"/>
      <c r="F43" s="22"/>
      <c r="G43" s="23"/>
      <c r="H43" s="24"/>
      <c r="I43" s="48"/>
      <c r="J43" s="24"/>
      <c r="K43" s="25"/>
      <c r="L43" s="25"/>
      <c r="M43" s="39"/>
      <c r="N43" s="25"/>
      <c r="O43" s="25"/>
      <c r="P43" s="47"/>
    </row>
    <row r="44" spans="1:16" ht="12.75">
      <c r="A44" s="7"/>
      <c r="B44" s="40"/>
      <c r="C44" s="40"/>
      <c r="D44" s="40"/>
      <c r="E44" s="40"/>
      <c r="F44" s="22"/>
      <c r="G44" s="23"/>
      <c r="H44" s="24"/>
      <c r="I44" s="48"/>
      <c r="J44" s="24"/>
      <c r="K44" s="25"/>
      <c r="L44" s="25"/>
      <c r="M44" s="54"/>
      <c r="N44" s="25"/>
      <c r="O44" s="25"/>
      <c r="P44" s="47"/>
    </row>
    <row r="45" ht="15">
      <c r="C45" s="80"/>
    </row>
  </sheetData>
  <sheetProtection/>
  <mergeCells count="20">
    <mergeCell ref="C18:C19"/>
    <mergeCell ref="D18:D19"/>
    <mergeCell ref="E4:E5"/>
    <mergeCell ref="I4:I5"/>
    <mergeCell ref="C11:C12"/>
    <mergeCell ref="D11:D12"/>
    <mergeCell ref="E11:E12"/>
    <mergeCell ref="I11:I12"/>
    <mergeCell ref="C4:C5"/>
    <mergeCell ref="D4:D5"/>
    <mergeCell ref="C37:C38"/>
    <mergeCell ref="D37:D38"/>
    <mergeCell ref="E37:E38"/>
    <mergeCell ref="I37:I38"/>
    <mergeCell ref="E18:E19"/>
    <mergeCell ref="I18:I19"/>
    <mergeCell ref="C29:C30"/>
    <mergeCell ref="D29:D30"/>
    <mergeCell ref="E29:E30"/>
    <mergeCell ref="I29:I30"/>
  </mergeCells>
  <printOptions/>
  <pageMargins left="0.5511811023622047" right="0" top="0.1968503937007874" bottom="0" header="0" footer="0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9">
      <selection activeCell="D42" sqref="D42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33.140625" style="0" customWidth="1"/>
    <col min="4" max="4" width="16.140625" style="0" customWidth="1"/>
    <col min="5" max="5" width="39.421875" style="0" customWidth="1"/>
    <col min="6" max="6" width="10.140625" style="29" customWidth="1"/>
    <col min="7" max="7" width="9.00390625" style="29" customWidth="1"/>
    <col min="8" max="8" width="9.140625" style="60" customWidth="1"/>
    <col min="9" max="9" width="6.421875" style="62" customWidth="1"/>
  </cols>
  <sheetData>
    <row r="1" ht="14.25">
      <c r="E1" s="79" t="s">
        <v>80</v>
      </c>
    </row>
    <row r="2" ht="12.75">
      <c r="E2" s="102" t="s">
        <v>103</v>
      </c>
    </row>
    <row r="3" spans="1:9" s="33" customFormat="1" ht="14.25" customHeight="1">
      <c r="A3" s="3" t="s">
        <v>32</v>
      </c>
      <c r="B3" s="30"/>
      <c r="C3" s="30"/>
      <c r="D3" s="30"/>
      <c r="E3" s="104"/>
      <c r="F3" s="31"/>
      <c r="G3" s="31"/>
      <c r="H3" s="78"/>
      <c r="I3" s="32"/>
    </row>
    <row r="4" spans="1:9" s="35" customFormat="1" ht="11.25" customHeight="1">
      <c r="A4" s="69"/>
      <c r="B4" s="34" t="s">
        <v>23</v>
      </c>
      <c r="C4" s="127" t="s">
        <v>24</v>
      </c>
      <c r="D4" s="127" t="s">
        <v>25</v>
      </c>
      <c r="E4" s="127" t="s">
        <v>26</v>
      </c>
      <c r="F4" s="125" t="s">
        <v>42</v>
      </c>
      <c r="G4" s="125" t="s">
        <v>43</v>
      </c>
      <c r="H4" s="77" t="s">
        <v>27</v>
      </c>
      <c r="I4" s="129" t="s">
        <v>28</v>
      </c>
    </row>
    <row r="5" spans="1:9" s="35" customFormat="1" ht="11.25" customHeight="1">
      <c r="A5" s="69"/>
      <c r="B5" s="36" t="s">
        <v>29</v>
      </c>
      <c r="C5" s="128"/>
      <c r="D5" s="128"/>
      <c r="E5" s="128"/>
      <c r="F5" s="126"/>
      <c r="G5" s="126"/>
      <c r="H5" s="75" t="s">
        <v>30</v>
      </c>
      <c r="I5" s="130"/>
    </row>
    <row r="6" spans="1:9" ht="16.5" customHeight="1">
      <c r="A6" s="37"/>
      <c r="B6" s="89">
        <v>3212</v>
      </c>
      <c r="C6" s="89" t="s">
        <v>85</v>
      </c>
      <c r="D6" s="106" t="s">
        <v>86</v>
      </c>
      <c r="E6" s="105" t="s">
        <v>87</v>
      </c>
      <c r="F6" s="44">
        <v>1</v>
      </c>
      <c r="G6" s="44">
        <v>1</v>
      </c>
      <c r="H6" s="76">
        <f>SUM(F6:G6)</f>
        <v>2</v>
      </c>
      <c r="I6" s="61">
        <f>RANK(H6,H$6:H$9,1)</f>
        <v>1</v>
      </c>
    </row>
    <row r="7" spans="1:9" ht="16.5" customHeight="1">
      <c r="A7" s="37"/>
      <c r="B7" s="87">
        <v>7400</v>
      </c>
      <c r="C7" s="88" t="s">
        <v>44</v>
      </c>
      <c r="D7" s="89" t="s">
        <v>17</v>
      </c>
      <c r="E7" s="89" t="s">
        <v>45</v>
      </c>
      <c r="F7" s="44">
        <v>2</v>
      </c>
      <c r="G7" s="44">
        <v>2</v>
      </c>
      <c r="H7" s="76">
        <f>SUM(F7:G7)</f>
        <v>4</v>
      </c>
      <c r="I7" s="61">
        <f>RANK(H7,H$6:H$9,1)</f>
        <v>2</v>
      </c>
    </row>
    <row r="8" spans="1:9" ht="16.5" customHeight="1">
      <c r="A8" s="37"/>
      <c r="B8" s="87">
        <v>28001</v>
      </c>
      <c r="C8" s="89" t="s">
        <v>88</v>
      </c>
      <c r="D8" s="87" t="s">
        <v>89</v>
      </c>
      <c r="E8" s="108" t="s">
        <v>90</v>
      </c>
      <c r="F8" s="44">
        <v>4</v>
      </c>
      <c r="G8" s="44">
        <v>3</v>
      </c>
      <c r="H8" s="76">
        <f>SUM(F8:G8)</f>
        <v>7</v>
      </c>
      <c r="I8" s="61">
        <f>RANK(H8,H$6:H$9,1)</f>
        <v>3</v>
      </c>
    </row>
    <row r="9" spans="1:9" ht="16.5" customHeight="1">
      <c r="A9" s="37"/>
      <c r="B9" s="89">
        <v>1040</v>
      </c>
      <c r="C9" s="89" t="s">
        <v>82</v>
      </c>
      <c r="D9" s="131" t="s">
        <v>83</v>
      </c>
      <c r="E9" s="106" t="s">
        <v>84</v>
      </c>
      <c r="F9" s="44">
        <v>3</v>
      </c>
      <c r="G9" s="44">
        <v>4</v>
      </c>
      <c r="H9" s="76">
        <f>SUM(F9:G9)</f>
        <v>7</v>
      </c>
      <c r="I9" s="61">
        <v>4</v>
      </c>
    </row>
    <row r="10" spans="1:9" s="33" customFormat="1" ht="14.25" customHeight="1">
      <c r="A10" s="3" t="s">
        <v>33</v>
      </c>
      <c r="B10" s="30"/>
      <c r="C10" s="30"/>
      <c r="D10" s="30"/>
      <c r="E10" s="30"/>
      <c r="F10" s="31"/>
      <c r="G10" s="31"/>
      <c r="H10" s="78"/>
      <c r="I10" s="32"/>
    </row>
    <row r="11" spans="1:9" s="35" customFormat="1" ht="11.25" customHeight="1">
      <c r="A11" s="70"/>
      <c r="B11" s="34" t="s">
        <v>23</v>
      </c>
      <c r="C11" s="127" t="s">
        <v>24</v>
      </c>
      <c r="D11" s="127" t="s">
        <v>25</v>
      </c>
      <c r="E11" s="127" t="s">
        <v>26</v>
      </c>
      <c r="F11" s="125" t="s">
        <v>42</v>
      </c>
      <c r="G11" s="125" t="s">
        <v>43</v>
      </c>
      <c r="H11" s="77" t="s">
        <v>27</v>
      </c>
      <c r="I11" s="129" t="s">
        <v>28</v>
      </c>
    </row>
    <row r="12" spans="1:9" s="35" customFormat="1" ht="11.25" customHeight="1">
      <c r="A12" s="70"/>
      <c r="B12" s="36" t="s">
        <v>29</v>
      </c>
      <c r="C12" s="128"/>
      <c r="D12" s="128"/>
      <c r="E12" s="128"/>
      <c r="F12" s="126"/>
      <c r="G12" s="126"/>
      <c r="H12" s="75" t="s">
        <v>30</v>
      </c>
      <c r="I12" s="130"/>
    </row>
    <row r="13" spans="1:9" ht="16.5" customHeight="1">
      <c r="A13" s="85"/>
      <c r="B13" s="89">
        <v>1582</v>
      </c>
      <c r="C13" s="93" t="s">
        <v>46</v>
      </c>
      <c r="D13" s="89" t="s">
        <v>19</v>
      </c>
      <c r="E13" s="115" t="s">
        <v>47</v>
      </c>
      <c r="F13" s="44">
        <v>2</v>
      </c>
      <c r="G13" s="44">
        <v>1</v>
      </c>
      <c r="H13" s="76">
        <f>SUM(F13:G13)</f>
        <v>3</v>
      </c>
      <c r="I13" s="61">
        <f>RANK(H13,H$13:H$16,1)</f>
        <v>1</v>
      </c>
    </row>
    <row r="14" spans="1:9" ht="16.5" customHeight="1">
      <c r="A14" s="85"/>
      <c r="B14" s="87">
        <v>105</v>
      </c>
      <c r="C14" s="92" t="s">
        <v>92</v>
      </c>
      <c r="D14" s="97" t="s">
        <v>19</v>
      </c>
      <c r="E14" s="114" t="s">
        <v>93</v>
      </c>
      <c r="F14" s="44">
        <v>1</v>
      </c>
      <c r="G14" s="44">
        <v>2</v>
      </c>
      <c r="H14" s="76">
        <f>SUM(F14:G14)</f>
        <v>3</v>
      </c>
      <c r="I14" s="61">
        <v>2</v>
      </c>
    </row>
    <row r="15" spans="1:9" ht="16.5" customHeight="1">
      <c r="A15" s="85"/>
      <c r="B15" s="89">
        <v>508</v>
      </c>
      <c r="C15" s="93" t="s">
        <v>35</v>
      </c>
      <c r="D15" s="106" t="s">
        <v>19</v>
      </c>
      <c r="E15" s="114" t="s">
        <v>91</v>
      </c>
      <c r="F15" s="44">
        <v>3</v>
      </c>
      <c r="G15" s="44">
        <v>3</v>
      </c>
      <c r="H15" s="76">
        <f>SUM(F15:G15)</f>
        <v>6</v>
      </c>
      <c r="I15" s="61">
        <f>RANK(H15,H$13:H$16,1)</f>
        <v>3</v>
      </c>
    </row>
    <row r="16" spans="1:9" ht="16.5" customHeight="1">
      <c r="A16" s="38"/>
      <c r="B16" s="89">
        <v>9939</v>
      </c>
      <c r="C16" s="93" t="s">
        <v>48</v>
      </c>
      <c r="D16" s="89" t="s">
        <v>49</v>
      </c>
      <c r="E16" s="115" t="s">
        <v>50</v>
      </c>
      <c r="F16" s="44">
        <v>4</v>
      </c>
      <c r="G16" s="44">
        <v>4</v>
      </c>
      <c r="H16" s="76">
        <f>SUM(F16:G16)</f>
        <v>8</v>
      </c>
      <c r="I16" s="61">
        <f>RANK(H16,H$13:H$16,1)</f>
        <v>4</v>
      </c>
    </row>
    <row r="17" spans="1:9" s="33" customFormat="1" ht="14.25" customHeight="1">
      <c r="A17" s="3" t="s">
        <v>34</v>
      </c>
      <c r="B17" s="30"/>
      <c r="C17" s="30"/>
      <c r="D17" s="30"/>
      <c r="E17" s="30"/>
      <c r="F17" s="31"/>
      <c r="G17" s="31"/>
      <c r="H17" s="78"/>
      <c r="I17" s="32"/>
    </row>
    <row r="18" spans="1:9" s="35" customFormat="1" ht="11.25" customHeight="1">
      <c r="A18" s="70"/>
      <c r="B18" s="34" t="s">
        <v>23</v>
      </c>
      <c r="C18" s="127" t="s">
        <v>24</v>
      </c>
      <c r="D18" s="127" t="s">
        <v>25</v>
      </c>
      <c r="E18" s="127" t="s">
        <v>26</v>
      </c>
      <c r="F18" s="125" t="s">
        <v>42</v>
      </c>
      <c r="G18" s="125" t="s">
        <v>43</v>
      </c>
      <c r="H18" s="77" t="s">
        <v>27</v>
      </c>
      <c r="I18" s="129" t="s">
        <v>28</v>
      </c>
    </row>
    <row r="19" spans="1:9" s="35" customFormat="1" ht="11.25" customHeight="1">
      <c r="A19" s="70"/>
      <c r="B19" s="36" t="s">
        <v>29</v>
      </c>
      <c r="C19" s="128"/>
      <c r="D19" s="128"/>
      <c r="E19" s="128"/>
      <c r="F19" s="126"/>
      <c r="G19" s="126"/>
      <c r="H19" s="75" t="s">
        <v>30</v>
      </c>
      <c r="I19" s="130"/>
    </row>
    <row r="20" spans="1:9" ht="16.5" customHeight="1">
      <c r="A20" s="38"/>
      <c r="B20" s="106">
        <v>3470</v>
      </c>
      <c r="C20" s="117" t="s">
        <v>53</v>
      </c>
      <c r="D20" s="106" t="s">
        <v>21</v>
      </c>
      <c r="E20" s="118" t="s">
        <v>94</v>
      </c>
      <c r="F20" s="44">
        <v>2</v>
      </c>
      <c r="G20" s="44">
        <v>1</v>
      </c>
      <c r="H20" s="76">
        <f>SUM(F20:G20)</f>
        <v>3</v>
      </c>
      <c r="I20" s="61">
        <f>RANK(H20,H$20:H$27,1)</f>
        <v>1</v>
      </c>
    </row>
    <row r="21" spans="1:9" ht="16.5" customHeight="1">
      <c r="A21" s="38"/>
      <c r="B21" s="97">
        <v>1987</v>
      </c>
      <c r="C21" s="117" t="s">
        <v>51</v>
      </c>
      <c r="D21" s="97" t="s">
        <v>21</v>
      </c>
      <c r="E21" s="112" t="s">
        <v>52</v>
      </c>
      <c r="F21" s="44">
        <v>1</v>
      </c>
      <c r="G21" s="44">
        <v>5</v>
      </c>
      <c r="H21" s="76">
        <f>SUM(F21:G21)</f>
        <v>6</v>
      </c>
      <c r="I21" s="61">
        <f>RANK(H21,H$20:H$27,1)</f>
        <v>2</v>
      </c>
    </row>
    <row r="22" spans="1:9" ht="16.5" customHeight="1">
      <c r="A22" s="38"/>
      <c r="B22" s="106">
        <v>532</v>
      </c>
      <c r="C22" s="106" t="s">
        <v>59</v>
      </c>
      <c r="D22" s="106" t="s">
        <v>60</v>
      </c>
      <c r="E22" s="81" t="s">
        <v>96</v>
      </c>
      <c r="F22" s="44">
        <v>4</v>
      </c>
      <c r="G22" s="44">
        <v>3</v>
      </c>
      <c r="H22" s="76">
        <f>SUM(F22:G22)</f>
        <v>7</v>
      </c>
      <c r="I22" s="61">
        <f>RANK(H22,H$20:H$27,1)</f>
        <v>3</v>
      </c>
    </row>
    <row r="23" spans="1:9" ht="16.5" customHeight="1">
      <c r="A23" s="38"/>
      <c r="B23" s="97">
        <v>1979</v>
      </c>
      <c r="C23" s="106" t="s">
        <v>54</v>
      </c>
      <c r="D23" s="106" t="s">
        <v>21</v>
      </c>
      <c r="E23" s="81" t="s">
        <v>55</v>
      </c>
      <c r="F23" s="44">
        <v>3</v>
      </c>
      <c r="G23" s="44">
        <v>4</v>
      </c>
      <c r="H23" s="76">
        <f>SUM(F23:G23)</f>
        <v>7</v>
      </c>
      <c r="I23" s="61">
        <v>4</v>
      </c>
    </row>
    <row r="24" spans="1:9" ht="16.5" customHeight="1">
      <c r="A24" s="38"/>
      <c r="B24" s="97">
        <v>348</v>
      </c>
      <c r="C24" s="106" t="s">
        <v>61</v>
      </c>
      <c r="D24" s="106" t="s">
        <v>62</v>
      </c>
      <c r="E24" s="81" t="s">
        <v>63</v>
      </c>
      <c r="F24" s="44">
        <v>6</v>
      </c>
      <c r="G24" s="44">
        <v>2</v>
      </c>
      <c r="H24" s="76">
        <f>SUM(F24:G24)</f>
        <v>8</v>
      </c>
      <c r="I24" s="61">
        <f>RANK(H24,H$20:H$27,1)</f>
        <v>5</v>
      </c>
    </row>
    <row r="25" spans="1:9" ht="16.5" customHeight="1">
      <c r="A25" s="38"/>
      <c r="B25" s="97">
        <v>2901</v>
      </c>
      <c r="C25" s="106" t="s">
        <v>57</v>
      </c>
      <c r="D25" s="106" t="s">
        <v>40</v>
      </c>
      <c r="E25" s="81" t="s">
        <v>58</v>
      </c>
      <c r="F25" s="44">
        <v>5</v>
      </c>
      <c r="G25" s="44">
        <v>6</v>
      </c>
      <c r="H25" s="76">
        <f>SUM(F25:G25)</f>
        <v>11</v>
      </c>
      <c r="I25" s="61">
        <f>RANK(H25,H$20:H$27,1)</f>
        <v>6</v>
      </c>
    </row>
    <row r="26" spans="1:9" ht="16.5" customHeight="1">
      <c r="A26" s="38"/>
      <c r="B26" s="97">
        <v>408</v>
      </c>
      <c r="C26" s="106" t="s">
        <v>97</v>
      </c>
      <c r="D26" s="106" t="s">
        <v>39</v>
      </c>
      <c r="E26" s="81" t="s">
        <v>95</v>
      </c>
      <c r="F26" s="44">
        <v>7</v>
      </c>
      <c r="G26" s="44">
        <v>7</v>
      </c>
      <c r="H26" s="76">
        <f>SUM(F26:G26)</f>
        <v>14</v>
      </c>
      <c r="I26" s="61">
        <f>RANK(H26,H$20:H$27,1)</f>
        <v>7</v>
      </c>
    </row>
    <row r="27" spans="1:9" ht="16.5" customHeight="1">
      <c r="A27" s="38"/>
      <c r="B27" s="106">
        <v>275</v>
      </c>
      <c r="C27" s="106" t="s">
        <v>56</v>
      </c>
      <c r="D27" s="106" t="s">
        <v>18</v>
      </c>
      <c r="E27" s="81" t="s">
        <v>104</v>
      </c>
      <c r="F27" s="44">
        <v>8</v>
      </c>
      <c r="G27" s="44">
        <v>8</v>
      </c>
      <c r="H27" s="76">
        <f>SUM(F27:G27)</f>
        <v>16</v>
      </c>
      <c r="I27" s="61">
        <f>RANK(H27,H$20:H$27,1)</f>
        <v>8</v>
      </c>
    </row>
    <row r="28" spans="1:9" s="33" customFormat="1" ht="14.25" customHeight="1">
      <c r="A28" s="3" t="s">
        <v>79</v>
      </c>
      <c r="B28" s="30"/>
      <c r="C28" s="30"/>
      <c r="D28" s="30"/>
      <c r="E28" s="30"/>
      <c r="F28" s="31"/>
      <c r="G28" s="31"/>
      <c r="H28" s="78"/>
      <c r="I28" s="32"/>
    </row>
    <row r="29" spans="1:9" s="35" customFormat="1" ht="11.25" customHeight="1">
      <c r="A29" s="70"/>
      <c r="B29" s="34" t="s">
        <v>23</v>
      </c>
      <c r="C29" s="127" t="s">
        <v>24</v>
      </c>
      <c r="D29" s="127" t="s">
        <v>25</v>
      </c>
      <c r="E29" s="127" t="s">
        <v>26</v>
      </c>
      <c r="F29" s="125" t="s">
        <v>42</v>
      </c>
      <c r="G29" s="125" t="s">
        <v>43</v>
      </c>
      <c r="H29" s="77" t="s">
        <v>27</v>
      </c>
      <c r="I29" s="129" t="s">
        <v>28</v>
      </c>
    </row>
    <row r="30" spans="1:9" s="35" customFormat="1" ht="11.25" customHeight="1">
      <c r="A30" s="70"/>
      <c r="B30" s="36" t="s">
        <v>29</v>
      </c>
      <c r="C30" s="128"/>
      <c r="D30" s="128"/>
      <c r="E30" s="128"/>
      <c r="F30" s="126"/>
      <c r="G30" s="126"/>
      <c r="H30" s="75" t="s">
        <v>30</v>
      </c>
      <c r="I30" s="130"/>
    </row>
    <row r="31" spans="1:9" ht="16.5" customHeight="1">
      <c r="A31" s="38"/>
      <c r="B31" s="89">
        <v>351</v>
      </c>
      <c r="C31" s="106" t="s">
        <v>72</v>
      </c>
      <c r="D31" s="106" t="s">
        <v>18</v>
      </c>
      <c r="E31" s="106" t="s">
        <v>73</v>
      </c>
      <c r="F31" s="44">
        <v>1</v>
      </c>
      <c r="G31" s="44">
        <v>1</v>
      </c>
      <c r="H31" s="76">
        <f>SUM(F31:G31)</f>
        <v>2</v>
      </c>
      <c r="I31" s="61">
        <f>RANK(H31,H$31:H$35,1)</f>
        <v>1</v>
      </c>
    </row>
    <row r="32" spans="1:9" ht="16.5" customHeight="1">
      <c r="A32" s="38"/>
      <c r="B32" s="89">
        <v>3100</v>
      </c>
      <c r="C32" s="106" t="s">
        <v>98</v>
      </c>
      <c r="D32" s="106" t="s">
        <v>99</v>
      </c>
      <c r="E32" s="106" t="s">
        <v>100</v>
      </c>
      <c r="F32" s="44">
        <v>2</v>
      </c>
      <c r="G32" s="44">
        <v>2</v>
      </c>
      <c r="H32" s="76">
        <f>SUM(F32:G32)</f>
        <v>4</v>
      </c>
      <c r="I32" s="61">
        <f>RANK(H32,H$31:H$35,1)</f>
        <v>2</v>
      </c>
    </row>
    <row r="33" spans="1:9" ht="16.5" customHeight="1">
      <c r="A33" s="38"/>
      <c r="B33" s="89">
        <v>1237</v>
      </c>
      <c r="C33" s="106" t="s">
        <v>67</v>
      </c>
      <c r="D33" s="106" t="s">
        <v>68</v>
      </c>
      <c r="E33" s="106" t="s">
        <v>101</v>
      </c>
      <c r="F33" s="44">
        <v>3</v>
      </c>
      <c r="G33" s="44">
        <v>3</v>
      </c>
      <c r="H33" s="76">
        <f>SUM(F33:G33)</f>
        <v>6</v>
      </c>
      <c r="I33" s="61">
        <f>RANK(H33,H$31:H$35,1)</f>
        <v>3</v>
      </c>
    </row>
    <row r="34" spans="1:9" ht="16.5" customHeight="1">
      <c r="A34" s="38"/>
      <c r="B34" s="89">
        <v>9101</v>
      </c>
      <c r="C34" s="97" t="s">
        <v>64</v>
      </c>
      <c r="D34" s="97" t="s">
        <v>65</v>
      </c>
      <c r="E34" s="97" t="s">
        <v>66</v>
      </c>
      <c r="F34" s="44">
        <v>4</v>
      </c>
      <c r="G34" s="44">
        <v>4</v>
      </c>
      <c r="H34" s="76">
        <f>SUM(F34:G34)</f>
        <v>8</v>
      </c>
      <c r="I34" s="61">
        <f>RANK(H34,H$31:H$35,1)</f>
        <v>4</v>
      </c>
    </row>
    <row r="35" spans="1:9" ht="16.5" customHeight="1">
      <c r="A35" s="38"/>
      <c r="B35" s="89">
        <v>426</v>
      </c>
      <c r="C35" s="106" t="s">
        <v>69</v>
      </c>
      <c r="D35" s="106" t="s">
        <v>70</v>
      </c>
      <c r="E35" s="106" t="s">
        <v>71</v>
      </c>
      <c r="F35" s="44">
        <v>5</v>
      </c>
      <c r="G35" s="44">
        <v>5</v>
      </c>
      <c r="H35" s="76">
        <f>SUM(F35:G35)</f>
        <v>10</v>
      </c>
      <c r="I35" s="61">
        <f>RANK(H35,H$31:H$35,1)</f>
        <v>5</v>
      </c>
    </row>
    <row r="36" spans="1:9" s="33" customFormat="1" ht="14.25" customHeight="1">
      <c r="A36" s="3" t="s">
        <v>37</v>
      </c>
      <c r="B36" s="30"/>
      <c r="C36" s="30"/>
      <c r="D36" s="30"/>
      <c r="E36" s="30"/>
      <c r="F36" s="31"/>
      <c r="G36" s="31"/>
      <c r="H36" s="78"/>
      <c r="I36" s="32"/>
    </row>
    <row r="37" spans="1:9" s="35" customFormat="1" ht="11.25" customHeight="1">
      <c r="A37" s="72"/>
      <c r="B37" s="34" t="s">
        <v>23</v>
      </c>
      <c r="C37" s="127" t="s">
        <v>24</v>
      </c>
      <c r="D37" s="127" t="s">
        <v>25</v>
      </c>
      <c r="E37" s="127" t="s">
        <v>26</v>
      </c>
      <c r="F37" s="125" t="s">
        <v>42</v>
      </c>
      <c r="G37" s="125" t="s">
        <v>43</v>
      </c>
      <c r="H37" s="77" t="s">
        <v>27</v>
      </c>
      <c r="I37" s="129" t="s">
        <v>28</v>
      </c>
    </row>
    <row r="38" spans="1:9" s="35" customFormat="1" ht="11.25" customHeight="1">
      <c r="A38" s="72"/>
      <c r="B38" s="36" t="s">
        <v>29</v>
      </c>
      <c r="C38" s="128"/>
      <c r="D38" s="128"/>
      <c r="E38" s="128"/>
      <c r="F38" s="126"/>
      <c r="G38" s="126"/>
      <c r="H38" s="75" t="s">
        <v>30</v>
      </c>
      <c r="I38" s="130"/>
    </row>
    <row r="39" spans="1:9" s="35" customFormat="1" ht="16.5" customHeight="1">
      <c r="A39" s="72"/>
      <c r="B39" s="14">
        <v>454</v>
      </c>
      <c r="C39" s="99" t="s">
        <v>74</v>
      </c>
      <c r="D39" s="99" t="s">
        <v>41</v>
      </c>
      <c r="E39" s="100" t="s">
        <v>75</v>
      </c>
      <c r="F39" s="103">
        <v>1</v>
      </c>
      <c r="G39" s="103">
        <v>1</v>
      </c>
      <c r="H39" s="76">
        <f>SUM(F39:G39)</f>
        <v>2</v>
      </c>
      <c r="I39" s="61">
        <f>RANK(H39,H$39:H$40,1)</f>
        <v>1</v>
      </c>
    </row>
    <row r="40" spans="1:9" s="35" customFormat="1" ht="16.5" customHeight="1">
      <c r="A40" s="86"/>
      <c r="B40" s="87">
        <v>1031</v>
      </c>
      <c r="C40" s="97" t="s">
        <v>76</v>
      </c>
      <c r="D40" s="97" t="s">
        <v>39</v>
      </c>
      <c r="E40" s="98" t="s">
        <v>77</v>
      </c>
      <c r="F40" s="103">
        <v>2</v>
      </c>
      <c r="G40" s="103">
        <v>2</v>
      </c>
      <c r="H40" s="76">
        <f>SUM(F40:G40)</f>
        <v>4</v>
      </c>
      <c r="I40" s="61">
        <f>RANK(H40,H$39:H$40,1)</f>
        <v>2</v>
      </c>
    </row>
    <row r="41" ht="12.75">
      <c r="B41" s="73" t="s">
        <v>38</v>
      </c>
    </row>
    <row r="42" spans="1:12" ht="12.75">
      <c r="A42" s="7"/>
      <c r="C42" s="40"/>
      <c r="D42" s="40"/>
      <c r="F42" s="84" t="s">
        <v>20</v>
      </c>
      <c r="G42" s="23"/>
      <c r="H42" s="24"/>
      <c r="I42" s="25"/>
      <c r="J42" s="25"/>
      <c r="K42" s="25"/>
      <c r="L42" s="47"/>
    </row>
    <row r="43" spans="1:12" ht="12.75">
      <c r="A43" s="7"/>
      <c r="B43" s="40"/>
      <c r="C43" s="40"/>
      <c r="D43" s="40"/>
      <c r="E43" s="59" t="s">
        <v>36</v>
      </c>
      <c r="F43" s="83" t="s">
        <v>108</v>
      </c>
      <c r="G43" s="23"/>
      <c r="H43" s="24"/>
      <c r="I43" s="25"/>
      <c r="J43" s="25"/>
      <c r="K43" s="25"/>
      <c r="L43" s="47"/>
    </row>
  </sheetData>
  <sheetProtection/>
  <mergeCells count="30">
    <mergeCell ref="G4:G5"/>
    <mergeCell ref="C11:C12"/>
    <mergeCell ref="I11:I12"/>
    <mergeCell ref="E11:E12"/>
    <mergeCell ref="I37:I38"/>
    <mergeCell ref="F37:F38"/>
    <mergeCell ref="G37:G38"/>
    <mergeCell ref="G18:G19"/>
    <mergeCell ref="C29:C30"/>
    <mergeCell ref="D18:D19"/>
    <mergeCell ref="I29:I30"/>
    <mergeCell ref="I18:I19"/>
    <mergeCell ref="F29:F30"/>
    <mergeCell ref="G29:G30"/>
    <mergeCell ref="F11:F12"/>
    <mergeCell ref="C4:C5"/>
    <mergeCell ref="D4:D5"/>
    <mergeCell ref="E4:E5"/>
    <mergeCell ref="I4:I5"/>
    <mergeCell ref="F4:F5"/>
    <mergeCell ref="G11:G12"/>
    <mergeCell ref="F18:F19"/>
    <mergeCell ref="E29:E30"/>
    <mergeCell ref="D29:D30"/>
    <mergeCell ref="C18:C19"/>
    <mergeCell ref="C37:C38"/>
    <mergeCell ref="D37:D38"/>
    <mergeCell ref="E37:E38"/>
    <mergeCell ref="D11:D12"/>
    <mergeCell ref="E18:E19"/>
  </mergeCells>
  <printOptions/>
  <pageMargins left="0.5511811023622047" right="0.35433070866141736" top="0.1968503937007874" bottom="0" header="0" footer="0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uğur</dc:creator>
  <cp:keywords/>
  <dc:description/>
  <cp:lastModifiedBy>sabri</cp:lastModifiedBy>
  <cp:lastPrinted>2015-12-18T13:58:22Z</cp:lastPrinted>
  <dcterms:created xsi:type="dcterms:W3CDTF">2000-09-21T17:28:16Z</dcterms:created>
  <dcterms:modified xsi:type="dcterms:W3CDTF">2015-12-19T13:26:21Z</dcterms:modified>
  <cp:category/>
  <cp:version/>
  <cp:contentType/>
  <cp:contentStatus/>
</cp:coreProperties>
</file>